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7050" tabRatio="919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/>
</workbook>
</file>

<file path=xl/calcChain.xml><?xml version="1.0" encoding="utf-8"?>
<calcChain xmlns="http://schemas.openxmlformats.org/spreadsheetml/2006/main">
  <c r="F25" i="93" l="1"/>
  <c r="K25" i="93"/>
  <c r="J25" i="93"/>
  <c r="I25" i="93"/>
  <c r="H25" i="93"/>
  <c r="G25" i="93"/>
  <c r="B1" i="95" l="1"/>
  <c r="B1" i="92"/>
  <c r="B1" i="93"/>
  <c r="C1" i="91"/>
  <c r="B1" i="64"/>
  <c r="B1" i="90"/>
  <c r="B1" i="69"/>
  <c r="B1" i="94"/>
  <c r="B1" i="89"/>
  <c r="B1" i="73"/>
  <c r="B1" i="88"/>
  <c r="B1" i="52"/>
  <c r="B1" i="86"/>
  <c r="B1" i="75"/>
  <c r="C1" i="85"/>
  <c r="B2" i="83"/>
  <c r="G5" i="86"/>
  <c r="F5" i="86"/>
  <c r="E5" i="86"/>
  <c r="D5" i="86"/>
  <c r="C5" i="86"/>
  <c r="G5" i="84"/>
  <c r="F5" i="84"/>
  <c r="E5" i="84"/>
  <c r="D5" i="84"/>
  <c r="C5" i="84"/>
  <c r="E6" i="86" l="1"/>
  <c r="E13" i="86" s="1"/>
  <c r="F6" i="86"/>
  <c r="F13" i="86" s="1"/>
  <c r="G6" i="86"/>
  <c r="G13" i="86" s="1"/>
  <c r="C21" i="94" l="1"/>
  <c r="C20" i="94"/>
  <c r="C19" i="94"/>
  <c r="B1" i="91" l="1"/>
  <c r="B1" i="85"/>
  <c r="B1" i="83"/>
  <c r="B1" i="84"/>
  <c r="D6" i="86" l="1"/>
  <c r="D13" i="86"/>
  <c r="C6" i="86" l="1"/>
  <c r="C13" i="86" s="1"/>
  <c r="D12" i="94" l="1"/>
  <c r="D13" i="94"/>
  <c r="D15" i="94"/>
  <c r="D17" i="94"/>
  <c r="D8" i="94"/>
  <c r="D21" i="94"/>
  <c r="D7" i="94"/>
  <c r="D19" i="94"/>
  <c r="D20" i="94"/>
  <c r="D9" i="94"/>
  <c r="D11" i="94"/>
  <c r="D16" i="94"/>
  <c r="N20" i="92"/>
  <c r="N19" i="92"/>
  <c r="E19" i="92"/>
  <c r="N18" i="92"/>
  <c r="E18" i="92"/>
  <c r="N17" i="92"/>
  <c r="E17" i="92"/>
  <c r="N16" i="92"/>
  <c r="E16" i="92"/>
  <c r="N15" i="92"/>
  <c r="N14" i="92" s="1"/>
  <c r="N21" i="92" s="1"/>
  <c r="E15" i="92"/>
  <c r="M14" i="92"/>
  <c r="L14" i="92"/>
  <c r="K14" i="92"/>
  <c r="J14" i="92"/>
  <c r="I14" i="92"/>
  <c r="H14" i="92"/>
  <c r="G14" i="92"/>
  <c r="F14" i="92"/>
  <c r="E14" i="92"/>
  <c r="E21" i="92" s="1"/>
  <c r="C14" i="92"/>
  <c r="C21" i="92" s="1"/>
  <c r="N13" i="92"/>
  <c r="N12" i="92"/>
  <c r="E12" i="92"/>
  <c r="N11" i="92"/>
  <c r="E11" i="92"/>
  <c r="N10" i="92"/>
  <c r="E10" i="92"/>
  <c r="N9" i="92"/>
  <c r="E9" i="92"/>
  <c r="N8" i="92"/>
  <c r="N7" i="92" s="1"/>
  <c r="E8" i="92"/>
  <c r="M7" i="92"/>
  <c r="M21" i="92" s="1"/>
  <c r="L7" i="92"/>
  <c r="L21" i="92" s="1"/>
  <c r="K7" i="92"/>
  <c r="K21" i="92" s="1"/>
  <c r="J7" i="92"/>
  <c r="J21" i="92" s="1"/>
  <c r="I7" i="92"/>
  <c r="I21" i="92" s="1"/>
  <c r="H7" i="92"/>
  <c r="H21" i="92" s="1"/>
  <c r="G7" i="92"/>
  <c r="G21" i="92" s="1"/>
  <c r="F7" i="92"/>
  <c r="F21" i="92" s="1"/>
  <c r="E7" i="92"/>
  <c r="C7" i="92"/>
  <c r="T21" i="64" l="1"/>
  <c r="U21" i="64"/>
  <c r="S21" i="64"/>
  <c r="C21" i="64"/>
  <c r="G22" i="91"/>
  <c r="F22" i="91"/>
  <c r="E22" i="91"/>
  <c r="D22" i="91"/>
  <c r="C22" i="91"/>
  <c r="H22" i="91" l="1"/>
  <c r="C5" i="73"/>
  <c r="E8" i="85" l="1"/>
  <c r="H8" i="85"/>
  <c r="E10" i="85"/>
  <c r="H10" i="85"/>
  <c r="E11" i="85"/>
  <c r="H11" i="85"/>
  <c r="E12" i="85"/>
  <c r="H12" i="85"/>
  <c r="E13" i="85"/>
  <c r="H13" i="85"/>
  <c r="E14" i="85"/>
  <c r="H14" i="85"/>
  <c r="E15" i="85"/>
  <c r="H15" i="85"/>
  <c r="E16" i="85"/>
  <c r="H16" i="85"/>
  <c r="E17" i="85"/>
  <c r="H17" i="85"/>
  <c r="E18" i="85"/>
  <c r="H18" i="85"/>
  <c r="E19" i="85"/>
  <c r="H19" i="85"/>
  <c r="E20" i="85"/>
  <c r="H20" i="85"/>
  <c r="E21" i="85"/>
  <c r="H21" i="85"/>
  <c r="E24" i="85"/>
  <c r="H24" i="85"/>
  <c r="E25" i="85"/>
  <c r="H25" i="85"/>
  <c r="E26" i="85"/>
  <c r="H26" i="85"/>
  <c r="E27" i="85"/>
  <c r="H27" i="85"/>
  <c r="E28" i="85"/>
  <c r="H28" i="85"/>
  <c r="E29" i="85"/>
  <c r="H29" i="85"/>
  <c r="E30" i="85"/>
  <c r="E34" i="85"/>
  <c r="E35" i="85"/>
  <c r="H35" i="85"/>
  <c r="E36" i="85"/>
  <c r="H36" i="85"/>
  <c r="E37" i="85"/>
  <c r="H37" i="85"/>
  <c r="E38" i="85"/>
  <c r="H38" i="85"/>
  <c r="E39" i="85"/>
  <c r="H39" i="85"/>
  <c r="E40" i="85"/>
  <c r="H40" i="85"/>
  <c r="E41" i="85"/>
  <c r="H41" i="85"/>
  <c r="E42" i="85"/>
  <c r="H42" i="85"/>
  <c r="E43" i="85"/>
  <c r="H43" i="85"/>
  <c r="E44" i="85"/>
  <c r="H44" i="85"/>
  <c r="E47" i="85"/>
  <c r="H47" i="85"/>
  <c r="E48" i="85"/>
  <c r="H48" i="85"/>
  <c r="E49" i="85"/>
  <c r="H49" i="85"/>
  <c r="E50" i="85"/>
  <c r="H50" i="85"/>
  <c r="E51" i="85"/>
  <c r="H51" i="85"/>
  <c r="E52" i="85"/>
  <c r="H52" i="85"/>
  <c r="E53" i="85"/>
  <c r="E58" i="85"/>
  <c r="H58" i="85"/>
  <c r="E59" i="85"/>
  <c r="H59" i="85"/>
  <c r="E60" i="85"/>
  <c r="H60" i="85"/>
  <c r="E64" i="85"/>
  <c r="H64" i="85"/>
  <c r="E66" i="85"/>
  <c r="H66" i="85"/>
  <c r="H34" i="85" l="1"/>
  <c r="H9" i="85"/>
  <c r="E61" i="85"/>
  <c r="H53" i="85"/>
  <c r="H61" i="85"/>
  <c r="C13" i="73"/>
  <c r="E22" i="85"/>
  <c r="H30" i="85"/>
  <c r="H45" i="85"/>
  <c r="H22" i="85"/>
  <c r="E9" i="85"/>
  <c r="H40" i="83"/>
  <c r="E40" i="83"/>
  <c r="H39" i="83"/>
  <c r="E39" i="83"/>
  <c r="H38" i="83"/>
  <c r="E38" i="83"/>
  <c r="H37" i="83"/>
  <c r="E37" i="83"/>
  <c r="H36" i="83"/>
  <c r="E36" i="83"/>
  <c r="H35" i="83"/>
  <c r="E35" i="83"/>
  <c r="H34" i="83"/>
  <c r="E34" i="83"/>
  <c r="H33" i="83"/>
  <c r="E33" i="83"/>
  <c r="H30" i="83"/>
  <c r="E30" i="83"/>
  <c r="H29" i="83"/>
  <c r="E29" i="83"/>
  <c r="H28" i="83"/>
  <c r="E28" i="83"/>
  <c r="H27" i="83"/>
  <c r="E27" i="83"/>
  <c r="H26" i="83"/>
  <c r="E26" i="83"/>
  <c r="H25" i="83"/>
  <c r="E25" i="83"/>
  <c r="H24" i="83"/>
  <c r="E24" i="83"/>
  <c r="H23" i="83"/>
  <c r="E23" i="83"/>
  <c r="H22" i="83"/>
  <c r="E22" i="83"/>
  <c r="H19" i="83"/>
  <c r="E19" i="83"/>
  <c r="H18" i="83"/>
  <c r="E18" i="83"/>
  <c r="H17" i="83"/>
  <c r="E17" i="83"/>
  <c r="H16" i="83"/>
  <c r="E16" i="83"/>
  <c r="H15" i="83"/>
  <c r="E15" i="83"/>
  <c r="E20" i="83"/>
  <c r="H13" i="83"/>
  <c r="E13" i="83"/>
  <c r="H12" i="83"/>
  <c r="E12" i="83"/>
  <c r="H11" i="83"/>
  <c r="E11" i="83"/>
  <c r="H10" i="83"/>
  <c r="E10" i="83"/>
  <c r="H9" i="83"/>
  <c r="E9" i="83"/>
  <c r="H8" i="83"/>
  <c r="E8" i="83"/>
  <c r="H7" i="83"/>
  <c r="E7" i="83"/>
  <c r="H54" i="85" l="1"/>
  <c r="H31" i="85"/>
  <c r="H14" i="83"/>
  <c r="H31" i="83"/>
  <c r="H20" i="83"/>
  <c r="H41" i="83"/>
  <c r="E45" i="85"/>
  <c r="E14" i="83"/>
  <c r="H56" i="85"/>
  <c r="E31" i="85"/>
  <c r="E41" i="83"/>
  <c r="E31" i="83"/>
  <c r="H63" i="85" l="1"/>
  <c r="E54" i="85"/>
  <c r="H65" i="85" l="1"/>
  <c r="E56" i="85"/>
  <c r="H67" i="85"/>
  <c r="E63" i="85" l="1"/>
  <c r="E67" i="85" l="1"/>
  <c r="E65" i="85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<sst xmlns="http://schemas.openxmlformats.org/spreadsheetml/2006/main" count="750" uniqueCount="531">
  <si>
    <t>a</t>
  </si>
  <si>
    <t>b</t>
  </si>
  <si>
    <t>c</t>
  </si>
  <si>
    <t>d</t>
  </si>
  <si>
    <t>e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</si>
  <si>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</si>
  <si>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</si>
  <si>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</si>
  <si>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</si>
  <si>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</si>
  <si>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</si>
  <si>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</si>
  <si>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</si>
  <si>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</si>
  <si>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%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</si>
  <si>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</si>
  <si>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</si>
  <si>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</si>
  <si>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</si>
  <si>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</si>
  <si>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</si>
  <si>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</si>
  <si>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</si>
  <si>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</si>
  <si>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</si>
  <si>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</si>
  <si>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</si>
  <si>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</si>
  <si>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</si>
  <si>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</si>
  <si>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</si>
  <si>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</si>
  <si>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</si>
  <si>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</si>
  <si>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</si>
  <si>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</si>
  <si>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</si>
  <si>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</si>
  <si>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</si>
  <si>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</si>
  <si>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</si>
  <si>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</si>
  <si>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</si>
  <si>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</si>
  <si>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</si>
  <si>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</si>
  <si>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</si>
  <si>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</si>
  <si>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</si>
  <si>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</si>
  <si>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</si>
  <si>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</si>
  <si>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</si>
  <si>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</si>
  <si>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</si>
  <si>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</si>
  <si>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</si>
  <si>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</si>
  <si>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</si>
  <si>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</si>
  <si>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</si>
  <si>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</si>
  <si>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</si>
  <si>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</si>
  <si>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</si>
  <si>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</si>
  <si>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</si>
  <si>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</si>
  <si>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</si>
  <si>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</si>
  <si>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</si>
  <si>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</si>
  <si>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</si>
  <si>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</si>
  <si>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</si>
  <si>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</si>
  <si>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</si>
  <si>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</si>
  <si>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</si>
  <si>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</si>
  <si>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</si>
  <si>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</si>
  <si>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</si>
  <si>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</si>
  <si>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</si>
  <si>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</si>
  <si>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</si>
  <si>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</si>
  <si>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</si>
  <si>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</si>
  <si>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</si>
  <si>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</si>
  <si>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</si>
  <si>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</si>
  <si>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</si>
  <si>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</si>
  <si>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</si>
  <si>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</si>
  <si>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</si>
  <si>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</si>
  <si>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</si>
  <si>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</si>
  <si>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</si>
  <si>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</si>
  <si>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</si>
  <si>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</si>
  <si>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</si>
  <si>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</si>
  <si>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</si>
  <si>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</si>
  <si>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</si>
  <si>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</si>
  <si>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</si>
  <si>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</si>
  <si>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</si>
  <si>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</si>
  <si>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</si>
  <si>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</si>
  <si>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</si>
  <si>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</si>
  <si>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</si>
  <si>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</si>
  <si>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</si>
  <si>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</si>
  <si>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</si>
  <si>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</si>
  <si>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</si>
  <si>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</si>
  <si>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</si>
  <si>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</si>
  <si>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</si>
  <si>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</si>
  <si>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</si>
  <si>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</si>
  <si>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</si>
  <si>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</si>
  <si>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</si>
  <si>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</si>
  <si>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Tier 1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</si>
  <si>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</si>
  <si>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</si>
  <si>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</si>
  <si>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</si>
  <si>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</si>
  <si>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</si>
  <si>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</si>
  <si>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</si>
  <si>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</si>
  <si>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</si>
  <si>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</si>
  <si>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</si>
  <si>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</si>
  <si>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</si>
  <si>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</si>
  <si>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</si>
  <si>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</si>
  <si>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</si>
  <si>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</si>
  <si>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</si>
  <si>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</si>
  <si>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</si>
  <si>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</si>
  <si>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</si>
  <si>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</si>
  <si>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</si>
  <si>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</si>
  <si>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</si>
  <si>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</si>
  <si>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</si>
  <si>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</si>
  <si>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</si>
  <si>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</si>
  <si>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</si>
  <si>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</si>
  <si>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</si>
  <si>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</si>
  <si>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</si>
  <si>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</si>
  <si>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</si>
  <si>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</si>
  <si>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</si>
  <si>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</si>
  <si>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</si>
  <si>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</si>
  <si>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</si>
  <si>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</si>
  <si>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</si>
  <si>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</si>
  <si>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</si>
  <si>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</si>
  <si>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</si>
  <si>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</si>
  <si>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</si>
  <si>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</si>
  <si>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</si>
  <si>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</si>
  <si>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</si>
  <si>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</si>
  <si>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</si>
  <si>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</si>
  <si>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</si>
  <si>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</si>
  <si>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</si>
  <si>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</si>
  <si>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</si>
  <si>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</si>
  <si>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</si>
  <si>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</si>
  <si>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</si>
  <si>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</si>
  <si>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</si>
  <si>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</si>
  <si>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</si>
  <si>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</si>
  <si>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</si>
  <si>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</si>
  <si>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</si>
  <si>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</si>
  <si>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</si>
  <si>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</si>
  <si>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</si>
  <si>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</si>
  <si>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</si>
  <si>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</si>
  <si>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</si>
  <si>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</si>
  <si>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</si>
  <si>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</si>
  <si>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</si>
  <si>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</si>
  <si>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</si>
  <si>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</si>
  <si>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</si>
  <si>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</si>
  <si>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</si>
  <si>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</si>
  <si>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</si>
  <si>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</si>
  <si>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</si>
  <si>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</si>
  <si>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</si>
  <si>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</si>
  <si>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</si>
  <si>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</si>
  <si>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</si>
  <si>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</si>
  <si>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</si>
  <si>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</si>
  <si>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</si>
  <si>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</si>
  <si>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</si>
  <si>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</si>
  <si>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</si>
  <si>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</si>
  <si>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</si>
  <si>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</si>
  <si>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</si>
  <si>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</si>
  <si>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</si>
  <si>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</si>
  <si>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</si>
  <si>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</si>
  <si>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</si>
  <si>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</si>
  <si>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</si>
  <si>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</si>
  <si>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</si>
  <si>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</si>
  <si>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</si>
  <si>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</si>
  <si>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</si>
  <si>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</si>
  <si>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</si>
  <si>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</si>
  <si>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</si>
  <si>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</si>
  <si>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</si>
  <si>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</si>
  <si>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</si>
  <si>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</si>
  <si>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</si>
  <si>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</si>
  <si>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</si>
  <si>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</si>
  <si>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</si>
  <si>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</si>
  <si>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</si>
  <si>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</si>
  <si>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</si>
  <si>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</si>
  <si>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</si>
  <si>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</si>
  <si>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</si>
  <si>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</si>
  <si>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</si>
  <si>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</si>
  <si>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</si>
  <si>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</si>
  <si>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</si>
  <si>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</si>
  <si>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</si>
  <si>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</si>
  <si>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</si>
  <si>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</si>
  <si>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</si>
  <si>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</si>
  <si>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</si>
  <si>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</si>
  <si>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</si>
  <si>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</si>
  <si>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</si>
  <si>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</si>
  <si>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</si>
  <si>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</si>
  <si>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</si>
  <si>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</si>
  <si>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</si>
  <si>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</si>
  <si>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</si>
  <si>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</si>
  <si>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</si>
  <si>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</si>
  <si>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</si>
  <si>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</si>
  <si>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</si>
  <si>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</si>
  <si>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</si>
  <si>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</si>
  <si>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</si>
  <si>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</si>
  <si>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</si>
  <si>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</si>
  <si>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</si>
  <si>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</si>
  <si>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</si>
  <si>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</si>
  <si>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</si>
  <si>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</si>
  <si>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</si>
  <si>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</si>
  <si>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</si>
  <si>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</si>
  <si>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</si>
  <si>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</si>
  <si>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</si>
  <si>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</si>
  <si>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</si>
  <si>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</si>
  <si>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</si>
  <si>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</si>
  <si>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</si>
  <si>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</si>
  <si>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</si>
  <si>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</si>
  <si>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</si>
  <si>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</si>
  <si>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</si>
  <si>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</si>
  <si>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</si>
  <si>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</si>
  <si>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</si>
  <si>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</si>
  <si>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</si>
  <si>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</si>
  <si>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</si>
  <si>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</si>
  <si>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</si>
  <si>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</si>
  <si>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</si>
  <si>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</si>
  <si>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</si>
  <si>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</si>
  <si>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</si>
  <si>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</si>
  <si>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</si>
  <si>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</si>
  <si>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</si>
  <si>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</si>
  <si>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</si>
  <si>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</si>
  <si>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</si>
  <si>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</si>
  <si>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</si>
  <si>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</si>
  <si>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</si>
  <si>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</si>
  <si>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</si>
  <si>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</si>
  <si>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</si>
  <si>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</si>
  <si>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</si>
  <si>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</si>
  <si>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</si>
  <si>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</si>
  <si>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</si>
  <si>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</si>
  <si>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</si>
  <si>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</si>
  <si>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</si>
  <si>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</si>
  <si>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</si>
  <si>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</si>
  <si>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</si>
  <si>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</si>
  <si>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</si>
  <si>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</si>
  <si>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</si>
  <si>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</si>
  <si>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</si>
  <si>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</si>
  <si>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</si>
  <si>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</si>
  <si>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</si>
  <si>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</si>
  <si>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</si>
  <si>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</si>
  <si>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</si>
  <si>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</si>
  <si>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</si>
  <si>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</si>
  <si>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</si>
  <si>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</si>
  <si>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</si>
  <si>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</si>
  <si>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</si>
  <si>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</si>
  <si>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</si>
  <si>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</si>
  <si>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</si>
  <si>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</si>
  <si>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</si>
  <si>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</si>
  <si>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</si>
  <si>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</si>
  <si>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</si>
  <si>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</si>
  <si>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</si>
  <si>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</si>
  <si>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</si>
  <si>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</si>
  <si>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</si>
  <si>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</si>
  <si>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</si>
  <si>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</si>
  <si>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</si>
  <si>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</si>
  <si>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</si>
  <si>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</si>
  <si>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</si>
  <si>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</si>
  <si>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</si>
  <si>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</si>
  <si>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</si>
  <si>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</si>
  <si>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</si>
  <si>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</si>
  <si>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</si>
  <si>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</si>
  <si>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</si>
  <si>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</si>
  <si>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</si>
  <si>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</si>
  <si>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</si>
  <si>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</si>
  <si>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</si>
  <si>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</si>
  <si>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</si>
  <si>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</si>
  <si>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</si>
  <si>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</si>
  <si>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</si>
  <si>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</si>
  <si>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</si>
  <si>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</si>
  <si>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</si>
  <si>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</si>
  <si>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</si>
  <si>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</si>
  <si>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Based on Basel III framework *</t>
  </si>
  <si>
    <t>* Regarding the annulment of conservation buffer requirement please see the press release of National Bank of Goergia "Supervisory Plan Of The National Bank Of Georgia With Regard To COVID-19" (link: https://www.nbg.gov.ge/index.php?m=340&amp;newsid=3901&amp;lng=eng )</t>
  </si>
  <si>
    <t>Capital Conservation Buffer *</t>
  </si>
  <si>
    <t>Balance sheet items *</t>
  </si>
  <si>
    <t>* COVID 19 related provisions are deducted from balance sheet items after applying relevant risks weights and mitigation</t>
  </si>
  <si>
    <t>Effect of other adjustments *</t>
  </si>
  <si>
    <t>*Other adjustments include COVID 19 related provisions too. These provisions are deducted from risk weighted balance sheet items. See table "5.RWA"</t>
  </si>
  <si>
    <t>On-balance sheet items (excluding derivatives, SFTs and fiduciary assets, but including collateral) *</t>
  </si>
  <si>
    <t>*COVID 19 related provisions are deducted from balance sheet items</t>
  </si>
  <si>
    <t>CET1 capital</t>
  </si>
  <si>
    <t>Tier1 capital</t>
  </si>
  <si>
    <t>Regulatory capital total requirement</t>
  </si>
  <si>
    <t>CET1 capital total requirement</t>
  </si>
  <si>
    <t>Tier1 capital total requirement</t>
  </si>
  <si>
    <t>Total Risk Weighted Assets (Total RWA) (Based on Basel III framework)</t>
  </si>
  <si>
    <t>Total Risk Weighted Assets (amounts, GEL)</t>
  </si>
  <si>
    <t>Capital Adequacy Ratios</t>
  </si>
  <si>
    <t>Independence status</t>
  </si>
  <si>
    <t>Position/Subordinated business units</t>
  </si>
  <si>
    <t>Net Stable Funding Ratio</t>
  </si>
  <si>
    <t>Available stable funding</t>
  </si>
  <si>
    <t>Required stable funding</t>
  </si>
  <si>
    <t>Net stable funding ratio (%)</t>
  </si>
  <si>
    <t>X</t>
  </si>
  <si>
    <t>ალთან გულერ</t>
  </si>
  <si>
    <t>არადამოუკიდებელი/თავჯდომარე</t>
  </si>
  <si>
    <t>რეჯეფ თურქ</t>
  </si>
  <si>
    <t>არადამოუკიდებელი/თავჯდომარის მოადგილე</t>
  </si>
  <si>
    <t>ოქან ბაშქურთ</t>
  </si>
  <si>
    <t>არადამოუკიდებელი/წევრი</t>
  </si>
  <si>
    <t>დიმიტრი ჯაფარიძე</t>
  </si>
  <si>
    <t>დამოუკიდებელი/წევრი</t>
  </si>
  <si>
    <t>ქეთევან ტყავაძე</t>
  </si>
  <si>
    <t>ომერ აიდინი</t>
  </si>
  <si>
    <t>გენერალური დირექტორი</t>
  </si>
  <si>
    <t>ჰალუქ ჯენგიზ</t>
  </si>
  <si>
    <t>გენერალური დირექტორის მოადგილე (საოპერაციო, ფინანსების მიმართულებით)</t>
  </si>
  <si>
    <t>მერთ ქოზაჯიოღლუ</t>
  </si>
  <si>
    <t>დირექტორი (მარკეტინგი და საკრედიტოს მიმართულებით)</t>
  </si>
  <si>
    <t>6.2.1</t>
  </si>
  <si>
    <t>6.2.2</t>
  </si>
  <si>
    <t xml:space="preserve">OW Loan loss General Reserves </t>
  </si>
  <si>
    <t xml:space="preserve">OW COVID 19  Reserves </t>
  </si>
  <si>
    <t xml:space="preserve">O.W. Provisions of Off Balance Items </t>
  </si>
  <si>
    <t>table 9 (Capital), N39</t>
  </si>
  <si>
    <t>table 9 (Capital), N2</t>
  </si>
  <si>
    <t>table 9 (Capital), N6</t>
  </si>
  <si>
    <t>table 9 (Capital), N8</t>
  </si>
  <si>
    <t>Ziraat Bank Georgia</t>
  </si>
  <si>
    <t>JSC ZIRAAT BANK GEORGIA</t>
  </si>
  <si>
    <t>Altan GULER</t>
  </si>
  <si>
    <t>Omer AYDIN</t>
  </si>
  <si>
    <t>www.ziraatbank.ge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</si>
</sst>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  <numFmt numFmtId="194" formatCode="#,##0.000_ ;[Red]\-#,##0.000\ "/>
    <numFmt numFmtId="195" formatCode="#,##0.0000_ ;[Red]\-#,##0.0000\ 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Geo_Arial"/>
      <family val="2"/>
    </font>
    <font>
      <sz val="10"/>
      <color theme="1"/>
      <name val="Sylfaen"/>
      <family val="1"/>
    </font>
    <font>
      <i/>
      <sz val="10"/>
      <color theme="1"/>
      <name val="Sylfaen"/>
      <family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096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  <xf numFmtId="166" fontId="1" fillId="0" borderId="0" applyFont="0" applyFill="0" applyBorder="0" applyAlignment="0" applyProtection="0"/>
  </cellStyleXfs>
  <cellXfs count="585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93" fontId="84" fillId="0" borderId="3" xfId="0" applyNumberFormat="1" applyFont="1" applyFill="1" applyBorder="1" applyAlignment="1" applyProtection="1">
      <alignment vertical="center" wrapText="1"/>
      <protection locked="0"/>
    </xf>
    <xf numFmtId="193" fontId="84" fillId="0" borderId="22" xfId="0" applyNumberFormat="1" applyFont="1" applyFill="1" applyBorder="1" applyAlignment="1" applyProtection="1">
      <alignment vertical="center" wrapText="1"/>
      <protection locked="0"/>
    </xf>
    <xf numFmtId="0" fontId="85" fillId="0" borderId="0" xfId="0" applyFont="1" applyFill="1"/>
    <xf numFmtId="193" fontId="2" fillId="2" borderId="3" xfId="0" applyNumberFormat="1" applyFont="1" applyFill="1" applyBorder="1" applyAlignment="1" applyProtection="1">
      <alignment vertical="center"/>
      <protection locked="0"/>
    </xf>
    <xf numFmtId="193" fontId="87" fillId="2" borderId="3" xfId="0" applyNumberFormat="1" applyFont="1" applyFill="1" applyBorder="1" applyAlignment="1" applyProtection="1">
      <alignment vertical="center"/>
      <protection locked="0"/>
    </xf>
    <xf numFmtId="193" fontId="87" fillId="2" borderId="2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7" applyNumberFormat="1" applyFont="1" applyFill="1" applyBorder="1" applyAlignment="1" applyProtection="1">
      <alignment horizontal="right"/>
    </xf>
    <xf numFmtId="193" fontId="2" fillId="36" borderId="3" xfId="7" applyNumberFormat="1" applyFont="1" applyFill="1" applyBorder="1" applyAlignment="1" applyProtection="1">
      <alignment horizontal="right"/>
    </xf>
    <xf numFmtId="193" fontId="2" fillId="0" borderId="10" xfId="0" applyNumberFormat="1" applyFont="1" applyFill="1" applyBorder="1" applyAlignment="1" applyProtection="1">
      <alignment horizontal="righ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2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193" fontId="2" fillId="0" borderId="3" xfId="7" applyNumberFormat="1" applyFont="1" applyFill="1" applyBorder="1" applyAlignment="1" applyProtection="1">
      <alignment horizontal="right"/>
      <protection locked="0"/>
    </xf>
    <xf numFmtId="193" fontId="2" fillId="0" borderId="10" xfId="0" applyNumberFormat="1" applyFont="1" applyFill="1" applyBorder="1" applyAlignment="1" applyProtection="1">
      <alignment horizontal="right"/>
      <protection locked="0"/>
    </xf>
    <xf numFmtId="193" fontId="2" fillId="0" borderId="3" xfId="0" applyNumberFormat="1" applyFont="1" applyFill="1" applyBorder="1" applyAlignment="1" applyProtection="1">
      <alignment horizontal="right"/>
      <protection locked="0"/>
    </xf>
    <xf numFmtId="193" fontId="2" fillId="0" borderId="22" xfId="0" applyNumberFormat="1" applyFont="1" applyFill="1" applyBorder="1" applyAlignment="1" applyProtection="1">
      <alignment horizontal="right"/>
    </xf>
    <xf numFmtId="0" fontId="2" fillId="0" borderId="24" xfId="0" applyFont="1" applyFill="1" applyBorder="1" applyAlignment="1" applyProtection="1">
      <alignment horizontal="left" indent="1"/>
    </xf>
    <xf numFmtId="0" fontId="45" fillId="0" borderId="73" xfId="0" applyFont="1" applyFill="1" applyBorder="1" applyAlignment="1" applyProtection="1"/>
    <xf numFmtId="193" fontId="2" fillId="36" borderId="25" xfId="7" applyNumberFormat="1" applyFont="1" applyFill="1" applyBorder="1" applyAlignment="1" applyProtection="1">
      <alignment horizontal="right"/>
    </xf>
    <xf numFmtId="193" fontId="2" fillId="36" borderId="26" xfId="0" applyNumberFormat="1" applyFont="1" applyFill="1" applyBorder="1" applyAlignment="1" applyProtection="1">
      <alignment horizontal="right"/>
    </xf>
    <xf numFmtId="0" fontId="88" fillId="0" borderId="0" xfId="0" applyFont="1" applyAlignment="1">
      <alignment vertical="center"/>
    </xf>
    <xf numFmtId="0" fontId="89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1" fontId="2" fillId="36" borderId="3" xfId="7" applyNumberFormat="1" applyFont="1" applyFill="1" applyBorder="1" applyAlignment="1" applyProtection="1">
      <alignment horizontal="right"/>
    </xf>
    <xf numFmtId="1" fontId="2" fillId="36" borderId="22" xfId="7" applyNumberFormat="1" applyFont="1" applyFill="1" applyBorder="1" applyAlignment="1" applyProtection="1">
      <alignment horizontal="right"/>
    </xf>
    <xf numFmtId="38" fontId="2" fillId="36" borderId="3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38" fontId="2" fillId="3" borderId="3" xfId="0" applyNumberFormat="1" applyFont="1" applyFill="1" applyBorder="1" applyAlignment="1" applyProtection="1">
      <alignment horizontal="right"/>
      <protection locked="0"/>
    </xf>
    <xf numFmtId="1" fontId="2" fillId="3" borderId="3" xfId="7" applyNumberFormat="1" applyFont="1" applyFill="1" applyBorder="1" applyAlignment="1" applyProtection="1">
      <alignment horizontal="right"/>
    </xf>
    <xf numFmtId="1" fontId="2" fillId="3" borderId="22" xfId="7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45" fillId="3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38" fontId="2" fillId="36" borderId="3" xfId="0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38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38" fontId="2" fillId="36" borderId="25" xfId="0" applyNumberFormat="1" applyFont="1" applyFill="1" applyBorder="1" applyAlignment="1">
      <alignment horizontal="right"/>
    </xf>
    <xf numFmtId="1" fontId="2" fillId="36" borderId="25" xfId="7" applyNumberFormat="1" applyFont="1" applyFill="1" applyBorder="1" applyAlignment="1" applyProtection="1">
      <alignment horizontal="right"/>
    </xf>
    <xf numFmtId="1" fontId="2" fillId="36" borderId="26" xfId="7" applyNumberFormat="1" applyFont="1" applyFill="1" applyBorder="1" applyAlignment="1" applyProtection="1">
      <alignment horizontal="right"/>
    </xf>
    <xf numFmtId="0" fontId="89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85" fillId="0" borderId="0" xfId="0" applyFont="1" applyAlignment="1">
      <alignment wrapText="1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93" fontId="84" fillId="0" borderId="34" xfId="0" applyNumberFormat="1" applyFont="1" applyBorder="1" applyAlignment="1">
      <alignment vertical="center"/>
    </xf>
    <xf numFmtId="167" fontId="84" fillId="0" borderId="67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93" fontId="84" fillId="0" borderId="13" xfId="0" applyNumberFormat="1" applyFont="1" applyBorder="1" applyAlignment="1">
      <alignment vertical="center"/>
    </xf>
    <xf numFmtId="167" fontId="84" fillId="0" borderId="65" xfId="0" applyNumberFormat="1" applyFont="1" applyBorder="1" applyAlignment="1">
      <alignment horizontal="center"/>
    </xf>
    <xf numFmtId="193" fontId="88" fillId="0" borderId="13" xfId="0" applyNumberFormat="1" applyFont="1" applyBorder="1" applyAlignment="1">
      <alignment vertical="center"/>
    </xf>
    <xf numFmtId="167" fontId="88" fillId="0" borderId="65" xfId="0" applyNumberFormat="1" applyFont="1" applyBorder="1" applyAlignment="1">
      <alignment horizontal="center"/>
    </xf>
    <xf numFmtId="193" fontId="84" fillId="36" borderId="13" xfId="0" applyNumberFormat="1" applyFont="1" applyFill="1" applyBorder="1" applyAlignment="1">
      <alignment vertical="center"/>
    </xf>
    <xf numFmtId="0" fontId="88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93" fontId="84" fillId="0" borderId="14" xfId="0" applyNumberFormat="1" applyFont="1" applyBorder="1" applyAlignment="1">
      <alignment vertical="center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93" fontId="86" fillId="36" borderId="16" xfId="0" applyNumberFormat="1" applyFont="1" applyFill="1" applyBorder="1" applyAlignment="1">
      <alignment vertical="center"/>
    </xf>
    <xf numFmtId="167" fontId="86" fillId="36" borderId="60" xfId="0" applyNumberFormat="1" applyFont="1" applyFill="1" applyBorder="1" applyAlignment="1">
      <alignment horizontal="center"/>
    </xf>
    <xf numFmtId="193" fontId="84" fillId="0" borderId="17" xfId="0" applyNumberFormat="1" applyFont="1" applyBorder="1" applyAlignment="1">
      <alignment vertical="center"/>
    </xf>
    <xf numFmtId="167" fontId="84" fillId="0" borderId="64" xfId="0" applyNumberFormat="1" applyFont="1" applyBorder="1" applyAlignment="1">
      <alignment horizontal="center"/>
    </xf>
    <xf numFmtId="0" fontId="88" fillId="0" borderId="12" xfId="0" applyFont="1" applyBorder="1" applyAlignment="1">
      <alignment horizontal="right" wrapText="1"/>
    </xf>
    <xf numFmtId="193" fontId="88" fillId="0" borderId="14" xfId="0" applyNumberFormat="1" applyFont="1" applyBorder="1" applyAlignment="1">
      <alignment vertical="center"/>
    </xf>
    <xf numFmtId="167" fontId="84" fillId="0" borderId="69" xfId="0" applyNumberFormat="1" applyFont="1" applyBorder="1" applyAlignment="1">
      <alignment horizont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93" fontId="86" fillId="36" borderId="62" xfId="0" applyNumberFormat="1" applyFont="1" applyFill="1" applyBorder="1" applyAlignment="1">
      <alignment vertical="center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9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9" fillId="0" borderId="0" xfId="0" applyFont="1" applyAlignment="1">
      <alignment wrapText="1"/>
    </xf>
    <xf numFmtId="0" fontId="84" fillId="0" borderId="21" xfId="0" applyFont="1" applyBorder="1"/>
    <xf numFmtId="0" fontId="84" fillId="0" borderId="70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3" fillId="3" borderId="3" xfId="11" applyFont="1" applyFill="1" applyBorder="1" applyAlignment="1">
      <alignment horizontal="left" vertical="center"/>
    </xf>
    <xf numFmtId="0" fontId="91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3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3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1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3" fillId="3" borderId="3" xfId="9" applyFont="1" applyFill="1" applyBorder="1" applyAlignment="1" applyProtection="1">
      <alignment horizontal="left" vertical="center"/>
      <protection locked="0"/>
    </xf>
    <xf numFmtId="0" fontId="91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193" fontId="2" fillId="36" borderId="3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193" fontId="2" fillId="0" borderId="25" xfId="0" applyNumberFormat="1" applyFont="1" applyFill="1" applyBorder="1" applyAlignment="1" applyProtection="1">
      <alignment horizontal="right"/>
    </xf>
    <xf numFmtId="193" fontId="2" fillId="36" borderId="25" xfId="0" applyNumberFormat="1" applyFont="1" applyFill="1" applyBorder="1" applyAlignment="1" applyProtection="1">
      <alignment horizontal="right"/>
    </xf>
    <xf numFmtId="0" fontId="94" fillId="0" borderId="0" xfId="0" applyFont="1" applyBorder="1" applyAlignment="1">
      <alignment wrapText="1"/>
    </xf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8" fillId="0" borderId="11" xfId="0" applyFont="1" applyBorder="1" applyAlignment="1">
      <alignment horizontal="left" wrapText="1" indent="1"/>
    </xf>
    <xf numFmtId="0" fontId="88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5" fillId="0" borderId="0" xfId="11" applyFont="1" applyFill="1" applyBorder="1" applyAlignment="1" applyProtection="1"/>
    <xf numFmtId="0" fontId="96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7" fillId="0" borderId="10" xfId="0" applyNumberFormat="1" applyFont="1" applyFill="1" applyBorder="1" applyAlignment="1">
      <alignment horizontal="left" vertical="center" wrapText="1"/>
    </xf>
    <xf numFmtId="0" fontId="96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8" fillId="0" borderId="0" xfId="0" applyFont="1"/>
    <xf numFmtId="0" fontId="3" fillId="0" borderId="70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5" xfId="0" applyNumberFormat="1" applyFont="1" applyFill="1" applyBorder="1"/>
    <xf numFmtId="9" fontId="3" fillId="0" borderId="22" xfId="20962" applyFont="1" applyBorder="1"/>
    <xf numFmtId="9" fontId="3" fillId="36" borderId="26" xfId="20962" applyFont="1" applyFill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84" fillId="0" borderId="74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2" xfId="0" applyFont="1" applyFill="1" applyBorder="1" applyAlignment="1">
      <alignment wrapText="1"/>
    </xf>
    <xf numFmtId="193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193" fontId="45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100" fillId="3" borderId="84" xfId="0" applyFont="1" applyFill="1" applyBorder="1" applyAlignment="1">
      <alignment horizontal="left"/>
    </xf>
    <xf numFmtId="0" fontId="100" fillId="3" borderId="85" xfId="0" applyFont="1" applyFill="1" applyBorder="1" applyAlignment="1">
      <alignment horizontal="left"/>
    </xf>
    <xf numFmtId="0" fontId="4" fillId="3" borderId="88" xfId="0" applyFont="1" applyFill="1" applyBorder="1" applyAlignment="1">
      <alignment vertical="center"/>
    </xf>
    <xf numFmtId="0" fontId="3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6" xfId="0" applyFont="1" applyFill="1" applyBorder="1" applyAlignment="1">
      <alignment vertical="center"/>
    </xf>
    <xf numFmtId="0" fontId="4" fillId="0" borderId="86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93" xfId="0" applyFont="1" applyFill="1" applyBorder="1" applyAlignment="1">
      <alignment horizontal="center" vertical="center"/>
    </xf>
    <xf numFmtId="0" fontId="3" fillId="0" borderId="94" xfId="0" applyFont="1" applyFill="1" applyBorder="1" applyAlignment="1">
      <alignment vertical="center"/>
    </xf>
    <xf numFmtId="169" fontId="9" fillId="37" borderId="27" xfId="20" applyBorder="1"/>
    <xf numFmtId="169" fontId="9" fillId="37" borderId="95" xfId="20" applyBorder="1"/>
    <xf numFmtId="169" fontId="9" fillId="37" borderId="28" xfId="20" applyBorder="1"/>
    <xf numFmtId="0" fontId="3" fillId="0" borderId="97" xfId="0" applyFont="1" applyFill="1" applyBorder="1" applyAlignment="1">
      <alignment horizontal="center" vertical="center"/>
    </xf>
    <xf numFmtId="0" fontId="3" fillId="0" borderId="98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6" xfId="0" applyFont="1" applyFill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6" xfId="0" applyFont="1" applyFill="1" applyBorder="1"/>
    <xf numFmtId="193" fontId="84" fillId="0" borderId="86" xfId="0" applyNumberFormat="1" applyFont="1" applyFill="1" applyBorder="1" applyAlignment="1">
      <alignment horizontal="center" vertical="center"/>
    </xf>
    <xf numFmtId="193" fontId="84" fillId="0" borderId="87" xfId="0" applyNumberFormat="1" applyFont="1" applyFill="1" applyBorder="1" applyAlignment="1">
      <alignment horizontal="center" vertical="center"/>
    </xf>
    <xf numFmtId="0" fontId="84" fillId="0" borderId="86" xfId="0" applyFont="1" applyFill="1" applyBorder="1" applyAlignment="1">
      <alignment horizontal="left" indent="1"/>
    </xf>
    <xf numFmtId="193" fontId="88" fillId="0" borderId="86" xfId="0" applyNumberFormat="1" applyFont="1" applyFill="1" applyBorder="1" applyAlignment="1">
      <alignment horizontal="center" vertical="center"/>
    </xf>
    <xf numFmtId="0" fontId="88" fillId="0" borderId="86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0" fontId="95" fillId="0" borderId="0" xfId="11" applyFont="1" applyFill="1" applyBorder="1" applyProtection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01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1" fillId="0" borderId="0" xfId="0" applyFont="1" applyFill="1" applyAlignment="1">
      <alignment horizontal="left" vertical="center"/>
    </xf>
    <xf numFmtId="49" fontId="102" fillId="0" borderId="24" xfId="5" applyNumberFormat="1" applyFont="1" applyFill="1" applyBorder="1" applyAlignment="1" applyProtection="1">
      <alignment horizontal="left" vertical="center"/>
      <protection locked="0"/>
    </xf>
    <xf numFmtId="0" fontId="103" fillId="0" borderId="25" xfId="9" applyFont="1" applyFill="1" applyBorder="1" applyAlignment="1" applyProtection="1">
      <alignment horizontal="left" vertical="center" wrapText="1"/>
      <protection locked="0"/>
    </xf>
    <xf numFmtId="0" fontId="84" fillId="0" borderId="86" xfId="0" applyFont="1" applyBorder="1" applyAlignment="1">
      <alignment vertical="center" wrapText="1"/>
    </xf>
    <xf numFmtId="14" fontId="2" fillId="3" borderId="86" xfId="8" quotePrefix="1" applyNumberFormat="1" applyFont="1" applyFill="1" applyBorder="1" applyAlignment="1" applyProtection="1">
      <alignment horizontal="left"/>
      <protection locked="0"/>
    </xf>
    <xf numFmtId="3" fontId="104" fillId="36" borderId="87" xfId="0" applyNumberFormat="1" applyFont="1" applyFill="1" applyBorder="1" applyAlignment="1">
      <alignment vertical="center" wrapText="1"/>
    </xf>
    <xf numFmtId="3" fontId="104" fillId="36" borderId="25" xfId="0" applyNumberFormat="1" applyFont="1" applyFill="1" applyBorder="1" applyAlignment="1">
      <alignment vertical="center" wrapText="1"/>
    </xf>
    <xf numFmtId="3" fontId="104" fillId="36" borderId="26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5" fillId="77" borderId="104" xfId="20964" applyFont="1" applyFill="1" applyBorder="1" applyAlignment="1">
      <alignment vertical="center"/>
    </xf>
    <xf numFmtId="0" fontId="45" fillId="77" borderId="105" xfId="20964" applyFont="1" applyFill="1" applyBorder="1" applyAlignment="1">
      <alignment vertical="center"/>
    </xf>
    <xf numFmtId="0" fontId="45" fillId="77" borderId="102" xfId="20964" applyFont="1" applyFill="1" applyBorder="1" applyAlignment="1">
      <alignment vertical="center"/>
    </xf>
    <xf numFmtId="0" fontId="106" fillId="70" borderId="101" xfId="20964" applyFont="1" applyFill="1" applyBorder="1" applyAlignment="1">
      <alignment horizontal="center" vertical="center"/>
    </xf>
    <xf numFmtId="0" fontId="106" fillId="70" borderId="102" xfId="20964" applyFont="1" applyFill="1" applyBorder="1" applyAlignment="1">
      <alignment horizontal="left" vertical="center" wrapText="1"/>
    </xf>
    <xf numFmtId="164" fontId="106" fillId="0" borderId="103" xfId="7" applyNumberFormat="1" applyFont="1" applyFill="1" applyBorder="1" applyAlignment="1" applyProtection="1">
      <alignment horizontal="right" vertical="center"/>
      <protection locked="0"/>
    </xf>
    <xf numFmtId="0" fontId="105" fillId="78" borderId="103" xfId="20964" applyFont="1" applyFill="1" applyBorder="1" applyAlignment="1">
      <alignment horizontal="center" vertical="center"/>
    </xf>
    <xf numFmtId="0" fontId="105" fillId="78" borderId="105" xfId="20964" applyFont="1" applyFill="1" applyBorder="1" applyAlignment="1">
      <alignment vertical="top" wrapText="1"/>
    </xf>
    <xf numFmtId="164" fontId="45" fillId="77" borderId="102" xfId="7" applyNumberFormat="1" applyFont="1" applyFill="1" applyBorder="1" applyAlignment="1">
      <alignment horizontal="right" vertical="center"/>
    </xf>
    <xf numFmtId="0" fontId="107" fillId="70" borderId="101" xfId="20964" applyFont="1" applyFill="1" applyBorder="1" applyAlignment="1">
      <alignment horizontal="center" vertical="center"/>
    </xf>
    <xf numFmtId="0" fontId="106" fillId="70" borderId="105" xfId="20964" applyFont="1" applyFill="1" applyBorder="1" applyAlignment="1">
      <alignment vertical="center" wrapText="1"/>
    </xf>
    <xf numFmtId="0" fontId="106" fillId="70" borderId="102" xfId="20964" applyFont="1" applyFill="1" applyBorder="1" applyAlignment="1">
      <alignment horizontal="left" vertical="center"/>
    </xf>
    <xf numFmtId="0" fontId="107" fillId="3" borderId="101" xfId="20964" applyFont="1" applyFill="1" applyBorder="1" applyAlignment="1">
      <alignment horizontal="center" vertical="center"/>
    </xf>
    <xf numFmtId="0" fontId="106" fillId="3" borderId="102" xfId="20964" applyFont="1" applyFill="1" applyBorder="1" applyAlignment="1">
      <alignment horizontal="left" vertical="center"/>
    </xf>
    <xf numFmtId="0" fontId="107" fillId="0" borderId="101" xfId="20964" applyFont="1" applyFill="1" applyBorder="1" applyAlignment="1">
      <alignment horizontal="center" vertical="center"/>
    </xf>
    <xf numFmtId="0" fontId="106" fillId="0" borderId="102" xfId="20964" applyFont="1" applyFill="1" applyBorder="1" applyAlignment="1">
      <alignment horizontal="left" vertical="center"/>
    </xf>
    <xf numFmtId="0" fontId="108" fillId="78" borderId="103" xfId="20964" applyFont="1" applyFill="1" applyBorder="1" applyAlignment="1">
      <alignment horizontal="center" vertical="center"/>
    </xf>
    <xf numFmtId="0" fontId="105" fillId="78" borderId="105" xfId="20964" applyFont="1" applyFill="1" applyBorder="1" applyAlignment="1">
      <alignment vertical="center"/>
    </xf>
    <xf numFmtId="164" fontId="106" fillId="78" borderId="103" xfId="7" applyNumberFormat="1" applyFont="1" applyFill="1" applyBorder="1" applyAlignment="1" applyProtection="1">
      <alignment horizontal="right" vertical="center"/>
      <protection locked="0"/>
    </xf>
    <xf numFmtId="0" fontId="105" fillId="77" borderId="104" xfId="20964" applyFont="1" applyFill="1" applyBorder="1" applyAlignment="1">
      <alignment vertical="center"/>
    </xf>
    <xf numFmtId="0" fontId="105" fillId="77" borderId="105" xfId="20964" applyFont="1" applyFill="1" applyBorder="1" applyAlignment="1">
      <alignment vertical="center"/>
    </xf>
    <xf numFmtId="164" fontId="105" fillId="77" borderId="102" xfId="7" applyNumberFormat="1" applyFont="1" applyFill="1" applyBorder="1" applyAlignment="1">
      <alignment horizontal="right" vertical="center"/>
    </xf>
    <xf numFmtId="0" fontId="110" fillId="3" borderId="101" xfId="20964" applyFont="1" applyFill="1" applyBorder="1" applyAlignment="1">
      <alignment horizontal="center" vertical="center"/>
    </xf>
    <xf numFmtId="0" fontId="111" fillId="78" borderId="103" xfId="20964" applyFont="1" applyFill="1" applyBorder="1" applyAlignment="1">
      <alignment horizontal="center" vertical="center"/>
    </xf>
    <xf numFmtId="0" fontId="45" fillId="78" borderId="105" xfId="20964" applyFont="1" applyFill="1" applyBorder="1" applyAlignment="1">
      <alignment vertical="center"/>
    </xf>
    <xf numFmtId="0" fontId="110" fillId="70" borderId="101" xfId="20964" applyFont="1" applyFill="1" applyBorder="1" applyAlignment="1">
      <alignment horizontal="center" vertical="center"/>
    </xf>
    <xf numFmtId="164" fontId="106" fillId="3" borderId="103" xfId="7" applyNumberFormat="1" applyFont="1" applyFill="1" applyBorder="1" applyAlignment="1" applyProtection="1">
      <alignment horizontal="right" vertical="center"/>
      <protection locked="0"/>
    </xf>
    <xf numFmtId="0" fontId="111" fillId="3" borderId="103" xfId="20964" applyFont="1" applyFill="1" applyBorder="1" applyAlignment="1">
      <alignment horizontal="center" vertical="center"/>
    </xf>
    <xf numFmtId="0" fontId="45" fillId="3" borderId="105" xfId="20964" applyFont="1" applyFill="1" applyBorder="1" applyAlignment="1">
      <alignment vertical="center"/>
    </xf>
    <xf numFmtId="0" fontId="107" fillId="70" borderId="103" xfId="20964" applyFont="1" applyFill="1" applyBorder="1" applyAlignment="1">
      <alignment horizontal="center" vertical="center"/>
    </xf>
    <xf numFmtId="0" fontId="19" fillId="70" borderId="103" xfId="20964" applyFont="1" applyFill="1" applyBorder="1" applyAlignment="1">
      <alignment horizontal="center" vertical="center"/>
    </xf>
    <xf numFmtId="0" fontId="101" fillId="0" borderId="103" xfId="0" applyFont="1" applyFill="1" applyBorder="1" applyAlignment="1">
      <alignment horizontal="left" vertical="center" wrapText="1"/>
    </xf>
    <xf numFmtId="10" fontId="97" fillId="0" borderId="103" xfId="20962" applyNumberFormat="1" applyFont="1" applyFill="1" applyBorder="1" applyAlignment="1">
      <alignment horizontal="left" vertical="center" wrapText="1"/>
    </xf>
    <xf numFmtId="1" fontId="3" fillId="0" borderId="87" xfId="0" applyNumberFormat="1" applyFont="1" applyFill="1" applyBorder="1" applyAlignment="1">
      <alignment horizontal="right" vertical="center" wrapText="1"/>
    </xf>
    <xf numFmtId="10" fontId="3" fillId="0" borderId="103" xfId="20962" applyNumberFormat="1" applyFont="1" applyFill="1" applyBorder="1" applyAlignment="1">
      <alignment horizontal="left" vertical="center" wrapText="1"/>
    </xf>
    <xf numFmtId="10" fontId="4" fillId="36" borderId="103" xfId="0" applyNumberFormat="1" applyFont="1" applyFill="1" applyBorder="1" applyAlignment="1">
      <alignment horizontal="left" vertical="center" wrapText="1"/>
    </xf>
    <xf numFmtId="10" fontId="101" fillId="0" borderId="103" xfId="20962" applyNumberFormat="1" applyFont="1" applyFill="1" applyBorder="1" applyAlignment="1">
      <alignment horizontal="left" vertical="center" wrapText="1"/>
    </xf>
    <xf numFmtId="10" fontId="4" fillId="36" borderId="103" xfId="20962" applyNumberFormat="1" applyFont="1" applyFill="1" applyBorder="1" applyAlignment="1">
      <alignment horizontal="left" vertical="center" wrapText="1"/>
    </xf>
    <xf numFmtId="10" fontId="4" fillId="36" borderId="103" xfId="0" applyNumberFormat="1" applyFont="1" applyFill="1" applyBorder="1" applyAlignment="1">
      <alignment horizontal="center" vertical="center" wrapText="1"/>
    </xf>
    <xf numFmtId="10" fontId="103" fillId="0" borderId="25" xfId="20962" applyNumberFormat="1" applyFont="1" applyFill="1" applyBorder="1" applyAlignment="1" applyProtection="1">
      <alignment horizontal="left" vertical="center"/>
    </xf>
    <xf numFmtId="0" fontId="4" fillId="36" borderId="103" xfId="0" applyFont="1" applyFill="1" applyBorder="1" applyAlignment="1">
      <alignment horizontal="left" vertical="center" wrapText="1"/>
    </xf>
    <xf numFmtId="0" fontId="3" fillId="0" borderId="103" xfId="0" applyFont="1" applyFill="1" applyBorder="1" applyAlignment="1">
      <alignment horizontal="left" vertical="center" wrapText="1"/>
    </xf>
    <xf numFmtId="10" fontId="4" fillId="36" borderId="87" xfId="0" applyNumberFormat="1" applyFont="1" applyFill="1" applyBorder="1" applyAlignment="1">
      <alignment horizontal="left" vertical="center" wrapText="1"/>
    </xf>
    <xf numFmtId="10" fontId="4" fillId="36" borderId="87" xfId="20962" applyNumberFormat="1" applyFont="1" applyFill="1" applyBorder="1" applyAlignment="1">
      <alignment horizontal="left" vertical="center" wrapText="1"/>
    </xf>
    <xf numFmtId="0" fontId="4" fillId="36" borderId="87" xfId="0" applyFont="1" applyFill="1" applyBorder="1" applyAlignment="1">
      <alignment horizontal="center" vertical="center" wrapText="1"/>
    </xf>
    <xf numFmtId="1" fontId="3" fillId="0" borderId="26" xfId="0" applyNumberFormat="1" applyFont="1" applyFill="1" applyBorder="1" applyAlignment="1">
      <alignment horizontal="right" vertical="center" wrapText="1"/>
    </xf>
    <xf numFmtId="0" fontId="4" fillId="36" borderId="88" xfId="0" applyFont="1" applyFill="1" applyBorder="1" applyAlignment="1">
      <alignment vertical="center" wrapText="1"/>
    </xf>
    <xf numFmtId="0" fontId="4" fillId="36" borderId="102" xfId="0" applyFont="1" applyFill="1" applyBorder="1" applyAlignment="1">
      <alignment vertical="center" wrapText="1"/>
    </xf>
    <xf numFmtId="0" fontId="4" fillId="36" borderId="75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3" fontId="104" fillId="36" borderId="103" xfId="0" applyNumberFormat="1" applyFont="1" applyFill="1" applyBorder="1" applyAlignment="1">
      <alignment vertical="center" wrapText="1"/>
    </xf>
    <xf numFmtId="3" fontId="104" fillId="0" borderId="103" xfId="0" applyNumberFormat="1" applyFont="1" applyBorder="1" applyAlignment="1">
      <alignment vertical="center" wrapText="1"/>
    </xf>
    <xf numFmtId="3" fontId="104" fillId="0" borderId="103" xfId="0" applyNumberFormat="1" applyFont="1" applyFill="1" applyBorder="1" applyAlignment="1">
      <alignment vertical="center" wrapText="1"/>
    </xf>
    <xf numFmtId="3" fontId="104" fillId="36" borderId="104" xfId="0" applyNumberFormat="1" applyFont="1" applyFill="1" applyBorder="1" applyAlignment="1">
      <alignment vertical="center" wrapText="1"/>
    </xf>
    <xf numFmtId="3" fontId="104" fillId="0" borderId="104" xfId="0" applyNumberFormat="1" applyFont="1" applyBorder="1" applyAlignment="1">
      <alignment vertical="center" wrapText="1"/>
    </xf>
    <xf numFmtId="3" fontId="104" fillId="36" borderId="27" xfId="0" applyNumberFormat="1" applyFont="1" applyFill="1" applyBorder="1" applyAlignment="1">
      <alignment vertical="center" wrapText="1"/>
    </xf>
    <xf numFmtId="3" fontId="104" fillId="36" borderId="90" xfId="0" applyNumberFormat="1" applyFont="1" applyFill="1" applyBorder="1" applyAlignment="1">
      <alignment vertical="center" wrapText="1"/>
    </xf>
    <xf numFmtId="3" fontId="104" fillId="0" borderId="90" xfId="0" applyNumberFormat="1" applyFont="1" applyBorder="1" applyAlignment="1">
      <alignment vertical="center" wrapText="1"/>
    </xf>
    <xf numFmtId="3" fontId="104" fillId="0" borderId="90" xfId="0" applyNumberFormat="1" applyFont="1" applyFill="1" applyBorder="1" applyAlignment="1">
      <alignment vertical="center" wrapText="1"/>
    </xf>
    <xf numFmtId="3" fontId="104" fillId="36" borderId="42" xfId="0" applyNumberFormat="1" applyFont="1" applyFill="1" applyBorder="1" applyAlignment="1">
      <alignment vertical="center" wrapText="1"/>
    </xf>
    <xf numFmtId="0" fontId="2" fillId="0" borderId="19" xfId="0" applyNumberFormat="1" applyFont="1" applyFill="1" applyBorder="1" applyAlignment="1">
      <alignment horizontal="left" vertical="center" wrapText="1" indent="1"/>
    </xf>
    <xf numFmtId="0" fontId="2" fillId="0" borderId="20" xfId="0" applyNumberFormat="1" applyFont="1" applyFill="1" applyBorder="1" applyAlignment="1">
      <alignment horizontal="left" vertical="center" wrapText="1" indent="1"/>
    </xf>
    <xf numFmtId="14" fontId="2" fillId="0" borderId="0" xfId="0" applyNumberFormat="1" applyFont="1"/>
    <xf numFmtId="14" fontId="84" fillId="0" borderId="0" xfId="0" applyNumberFormat="1" applyFont="1"/>
    <xf numFmtId="169" fontId="2" fillId="37" borderId="0" xfId="20" applyFont="1" applyBorder="1"/>
    <xf numFmtId="169" fontId="2" fillId="37" borderId="100" xfId="20" applyFont="1" applyBorder="1"/>
    <xf numFmtId="0" fontId="2" fillId="0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/>
    </xf>
    <xf numFmtId="0" fontId="45" fillId="0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right" vertical="center"/>
    </xf>
    <xf numFmtId="0" fontId="2" fillId="2" borderId="93" xfId="0" applyFont="1" applyFill="1" applyBorder="1" applyAlignment="1">
      <alignment horizontal="right" vertical="center"/>
    </xf>
    <xf numFmtId="0" fontId="2" fillId="0" borderId="101" xfId="0" applyFont="1" applyBorder="1" applyAlignment="1">
      <alignment vertical="center" wrapText="1"/>
    </xf>
    <xf numFmtId="193" fontId="2" fillId="2" borderId="101" xfId="0" applyNumberFormat="1" applyFont="1" applyFill="1" applyBorder="1" applyAlignment="1" applyProtection="1">
      <alignment vertical="center"/>
      <protection locked="0"/>
    </xf>
    <xf numFmtId="193" fontId="87" fillId="2" borderId="101" xfId="0" applyNumberFormat="1" applyFont="1" applyFill="1" applyBorder="1" applyAlignment="1" applyProtection="1">
      <alignment vertical="center"/>
      <protection locked="0"/>
    </xf>
    <xf numFmtId="193" fontId="87" fillId="2" borderId="96" xfId="0" applyNumberFormat="1" applyFont="1" applyFill="1" applyBorder="1" applyAlignment="1" applyProtection="1">
      <alignment vertical="center"/>
      <protection locked="0"/>
    </xf>
    <xf numFmtId="0" fontId="6" fillId="0" borderId="107" xfId="17" applyBorder="1" applyAlignment="1" applyProtection="1"/>
    <xf numFmtId="193" fontId="97" fillId="0" borderId="107" xfId="0" applyNumberFormat="1" applyFont="1" applyFill="1" applyBorder="1" applyAlignment="1" applyProtection="1">
      <alignment vertical="center" wrapText="1"/>
      <protection locked="0"/>
    </xf>
    <xf numFmtId="193" fontId="3" fillId="0" borderId="107" xfId="0" applyNumberFormat="1" applyFont="1" applyFill="1" applyBorder="1" applyAlignment="1" applyProtection="1">
      <alignment vertical="center" wrapText="1"/>
      <protection locked="0"/>
    </xf>
    <xf numFmtId="193" fontId="3" fillId="0" borderId="87" xfId="0" applyNumberFormat="1" applyFont="1" applyFill="1" applyBorder="1" applyAlignment="1" applyProtection="1">
      <alignment vertical="center" wrapText="1"/>
      <protection locked="0"/>
    </xf>
    <xf numFmtId="194" fontId="2" fillId="2" borderId="25" xfId="0" applyNumberFormat="1" applyFont="1" applyFill="1" applyBorder="1" applyAlignment="1" applyProtection="1">
      <alignment vertical="center"/>
      <protection locked="0"/>
    </xf>
    <xf numFmtId="194" fontId="87" fillId="2" borderId="25" xfId="0" applyNumberFormat="1" applyFont="1" applyFill="1" applyBorder="1" applyAlignment="1" applyProtection="1">
      <alignment vertical="center"/>
      <protection locked="0"/>
    </xf>
    <xf numFmtId="194" fontId="87" fillId="2" borderId="26" xfId="0" applyNumberFormat="1" applyFont="1" applyFill="1" applyBorder="1" applyAlignment="1" applyProtection="1">
      <alignment vertical="center"/>
      <protection locked="0"/>
    </xf>
    <xf numFmtId="195" fontId="2" fillId="2" borderId="101" xfId="0" applyNumberFormat="1" applyFont="1" applyFill="1" applyBorder="1" applyAlignment="1" applyProtection="1">
      <alignment vertical="center"/>
      <protection locked="0"/>
    </xf>
    <xf numFmtId="195" fontId="87" fillId="2" borderId="101" xfId="0" applyNumberFormat="1" applyFont="1" applyFill="1" applyBorder="1" applyAlignment="1" applyProtection="1">
      <alignment vertical="center"/>
      <protection locked="0"/>
    </xf>
    <xf numFmtId="195" fontId="87" fillId="2" borderId="96" xfId="0" applyNumberFormat="1" applyFont="1" applyFill="1" applyBorder="1" applyAlignment="1" applyProtection="1">
      <alignment vertical="center"/>
      <protection locked="0"/>
    </xf>
    <xf numFmtId="10" fontId="2" fillId="0" borderId="3" xfId="20962" applyNumberFormat="1" applyFont="1" applyBorder="1" applyAlignment="1" applyProtection="1">
      <alignment horizontal="right" vertical="center" wrapText="1"/>
      <protection locked="0"/>
    </xf>
    <xf numFmtId="10" fontId="84" fillId="0" borderId="3" xfId="20962" applyNumberFormat="1" applyFont="1" applyBorder="1" applyAlignment="1" applyProtection="1">
      <alignment vertical="center" wrapText="1"/>
      <protection locked="0"/>
    </xf>
    <xf numFmtId="10" fontId="84" fillId="0" borderId="22" xfId="20962" applyNumberFormat="1" applyFont="1" applyBorder="1" applyAlignment="1" applyProtection="1">
      <alignment vertical="center" wrapText="1"/>
      <protection locked="0"/>
    </xf>
    <xf numFmtId="10" fontId="2" fillId="37" borderId="0" xfId="20962" applyNumberFormat="1" applyFont="1" applyFill="1" applyBorder="1"/>
    <xf numFmtId="10" fontId="2" fillId="37" borderId="100" xfId="20962" applyNumberFormat="1" applyFont="1" applyFill="1" applyBorder="1"/>
    <xf numFmtId="10" fontId="2" fillId="2" borderId="3" xfId="20962" applyNumberFormat="1" applyFont="1" applyFill="1" applyBorder="1" applyAlignment="1" applyProtection="1">
      <alignment vertical="center"/>
      <protection locked="0"/>
    </xf>
    <xf numFmtId="10" fontId="87" fillId="2" borderId="3" xfId="20962" applyNumberFormat="1" applyFont="1" applyFill="1" applyBorder="1" applyAlignment="1" applyProtection="1">
      <alignment vertical="center"/>
      <protection locked="0"/>
    </xf>
    <xf numFmtId="10" fontId="87" fillId="2" borderId="22" xfId="20962" applyNumberFormat="1" applyFont="1" applyFill="1" applyBorder="1" applyAlignment="1" applyProtection="1">
      <alignment vertical="center"/>
      <protection locked="0"/>
    </xf>
    <xf numFmtId="10" fontId="45" fillId="0" borderId="3" xfId="20962" applyNumberFormat="1" applyFont="1" applyFill="1" applyBorder="1" applyAlignment="1" applyProtection="1">
      <alignment horizontal="center" vertical="center" wrapText="1"/>
      <protection locked="0"/>
    </xf>
    <xf numFmtId="10" fontId="84" fillId="0" borderId="3" xfId="20962" applyNumberFormat="1" applyFont="1" applyFill="1" applyBorder="1" applyAlignment="1" applyProtection="1">
      <alignment horizontal="center" vertical="center" wrapText="1"/>
      <protection locked="0"/>
    </xf>
    <xf numFmtId="10" fontId="84" fillId="0" borderId="22" xfId="20962" applyNumberFormat="1" applyFont="1" applyFill="1" applyBorder="1" applyAlignment="1" applyProtection="1">
      <alignment horizontal="center" vertical="center" wrapText="1"/>
      <protection locked="0"/>
    </xf>
    <xf numFmtId="0" fontId="112" fillId="0" borderId="108" xfId="0" applyFont="1" applyBorder="1" applyAlignment="1">
      <alignment wrapText="1"/>
    </xf>
    <xf numFmtId="0" fontId="3" fillId="0" borderId="56" xfId="0" applyFont="1" applyBorder="1" applyAlignment="1">
      <alignment horizontal="center" wrapText="1"/>
    </xf>
    <xf numFmtId="0" fontId="95" fillId="0" borderId="108" xfId="0" applyFont="1" applyBorder="1" applyAlignment="1">
      <alignment wrapText="1"/>
    </xf>
    <xf numFmtId="0" fontId="95" fillId="0" borderId="87" xfId="0" applyFont="1" applyBorder="1" applyAlignment="1">
      <alignment horizontal="center" wrapText="1"/>
    </xf>
    <xf numFmtId="0" fontId="95" fillId="0" borderId="108" xfId="0" applyFont="1" applyFill="1" applyBorder="1" applyAlignment="1">
      <alignment wrapText="1"/>
    </xf>
    <xf numFmtId="193" fontId="97" fillId="36" borderId="26" xfId="2" applyNumberFormat="1" applyFont="1" applyFill="1" applyBorder="1" applyAlignment="1" applyProtection="1">
      <alignment vertical="top" wrapText="1"/>
    </xf>
    <xf numFmtId="14" fontId="2" fillId="0" borderId="0" xfId="0" applyNumberFormat="1" applyFont="1" applyAlignment="1">
      <alignment horizontal="left"/>
    </xf>
    <xf numFmtId="0" fontId="113" fillId="0" borderId="21" xfId="0" applyFont="1" applyBorder="1" applyAlignment="1">
      <alignment horizontal="center"/>
    </xf>
    <xf numFmtId="0" fontId="114" fillId="0" borderId="11" xfId="0" applyFont="1" applyBorder="1" applyAlignment="1">
      <alignment horizontal="left" wrapText="1"/>
    </xf>
    <xf numFmtId="167" fontId="85" fillId="0" borderId="0" xfId="0" applyNumberFormat="1" applyFont="1" applyBorder="1" applyAlignment="1">
      <alignment horizontal="left"/>
    </xf>
    <xf numFmtId="167" fontId="92" fillId="0" borderId="0" xfId="0" applyNumberFormat="1" applyFont="1" applyBorder="1" applyAlignment="1">
      <alignment horizontal="left"/>
    </xf>
    <xf numFmtId="167" fontId="90" fillId="0" borderId="0" xfId="0" applyNumberFormat="1" applyFont="1" applyFill="1" applyBorder="1" applyAlignment="1">
      <alignment horizontal="left"/>
    </xf>
    <xf numFmtId="0" fontId="85" fillId="0" borderId="0" xfId="0" applyFont="1" applyAlignment="1">
      <alignment horizontal="left"/>
    </xf>
    <xf numFmtId="164" fontId="9" fillId="37" borderId="0" xfId="7" applyNumberFormat="1" applyFont="1" applyFill="1" applyBorder="1"/>
    <xf numFmtId="164" fontId="3" fillId="0" borderId="91" xfId="7" applyNumberFormat="1" applyFont="1" applyFill="1" applyBorder="1" applyAlignment="1">
      <alignment vertical="center"/>
    </xf>
    <xf numFmtId="164" fontId="3" fillId="0" borderId="71" xfId="7" applyNumberFormat="1" applyFont="1" applyFill="1" applyBorder="1" applyAlignment="1">
      <alignment vertical="center"/>
    </xf>
    <xf numFmtId="164" fontId="3" fillId="3" borderId="89" xfId="7" applyNumberFormat="1" applyFont="1" applyFill="1" applyBorder="1" applyAlignment="1">
      <alignment vertical="center"/>
    </xf>
    <xf numFmtId="164" fontId="3" fillId="3" borderId="90" xfId="7" applyNumberFormat="1" applyFont="1" applyFill="1" applyBorder="1" applyAlignment="1">
      <alignment vertical="center"/>
    </xf>
    <xf numFmtId="164" fontId="3" fillId="0" borderId="86" xfId="7" applyNumberFormat="1" applyFont="1" applyFill="1" applyBorder="1" applyAlignment="1">
      <alignment vertical="center"/>
    </xf>
    <xf numFmtId="164" fontId="3" fillId="0" borderId="92" xfId="7" applyNumberFormat="1" applyFont="1" applyFill="1" applyBorder="1" applyAlignment="1">
      <alignment vertical="center"/>
    </xf>
    <xf numFmtId="164" fontId="3" fillId="0" borderId="87" xfId="7" applyNumberFormat="1" applyFont="1" applyFill="1" applyBorder="1" applyAlignment="1">
      <alignment vertical="center"/>
    </xf>
    <xf numFmtId="164" fontId="3" fillId="0" borderId="25" xfId="7" applyNumberFormat="1" applyFont="1" applyFill="1" applyBorder="1" applyAlignment="1">
      <alignment vertical="center"/>
    </xf>
    <xf numFmtId="164" fontId="3" fillId="0" borderId="27" xfId="7" applyNumberFormat="1" applyFont="1" applyFill="1" applyBorder="1" applyAlignment="1">
      <alignment vertical="center"/>
    </xf>
    <xf numFmtId="164" fontId="3" fillId="0" borderId="26" xfId="7" applyNumberFormat="1" applyFont="1" applyFill="1" applyBorder="1" applyAlignment="1">
      <alignment vertical="center"/>
    </xf>
    <xf numFmtId="164" fontId="3" fillId="0" borderId="29" xfId="7" applyNumberFormat="1" applyFont="1" applyFill="1" applyBorder="1" applyAlignment="1">
      <alignment vertical="center"/>
    </xf>
    <xf numFmtId="164" fontId="3" fillId="0" borderId="20" xfId="7" applyNumberFormat="1" applyFont="1" applyFill="1" applyBorder="1" applyAlignment="1">
      <alignment vertical="center"/>
    </xf>
    <xf numFmtId="164" fontId="3" fillId="0" borderId="106" xfId="7" applyNumberFormat="1" applyFont="1" applyFill="1" applyBorder="1" applyAlignment="1">
      <alignment vertical="center"/>
    </xf>
    <xf numFmtId="164" fontId="3" fillId="0" borderId="96" xfId="7" applyNumberFormat="1" applyFont="1" applyFill="1" applyBorder="1" applyAlignment="1">
      <alignment vertical="center"/>
    </xf>
    <xf numFmtId="10" fontId="3" fillId="79" borderId="99" xfId="9960" applyNumberFormat="1" applyFont="1" applyFill="1" applyBorder="1" applyAlignment="1">
      <alignment vertical="center"/>
    </xf>
    <xf numFmtId="10" fontId="106" fillId="0" borderId="103" xfId="20962" applyNumberFormat="1" applyFont="1" applyFill="1" applyBorder="1" applyAlignment="1" applyProtection="1">
      <alignment horizontal="right" vertical="center"/>
      <protection locked="0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2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6" xfId="0" applyFont="1" applyFill="1" applyBorder="1" applyAlignment="1">
      <alignment horizontal="center" vertical="center" wrapText="1"/>
    </xf>
    <xf numFmtId="0" fontId="84" fillId="0" borderId="86" xfId="0" applyFont="1" applyFill="1" applyBorder="1" applyAlignment="1">
      <alignment horizontal="center" vertical="center" wrapText="1"/>
    </xf>
    <xf numFmtId="0" fontId="45" fillId="0" borderId="86" xfId="11" applyFont="1" applyFill="1" applyBorder="1" applyAlignment="1" applyProtection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76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9" fillId="3" borderId="77" xfId="13" applyFont="1" applyFill="1" applyBorder="1" applyAlignment="1" applyProtection="1">
      <alignment horizontal="center" vertical="center" wrapText="1"/>
      <protection locked="0"/>
    </xf>
    <xf numFmtId="0" fontId="99" fillId="3" borderId="71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5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78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7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86" fillId="0" borderId="80" xfId="0" applyFont="1" applyBorder="1" applyAlignment="1">
      <alignment horizontal="center"/>
    </xf>
    <xf numFmtId="0" fontId="86" fillId="0" borderId="81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100" fillId="0" borderId="58" xfId="0" applyFont="1" applyFill="1" applyBorder="1" applyAlignment="1">
      <alignment horizontal="left" vertical="center"/>
    </xf>
    <xf numFmtId="0" fontId="100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3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84" fillId="0" borderId="107" xfId="0" applyFont="1" applyBorder="1"/>
    <xf numFmtId="0" fontId="91" fillId="0" borderId="107" xfId="20960" applyFont="1" applyFill="1" applyBorder="1" applyAlignment="1" applyProtection="1">
      <alignment horizontal="center" vertical="center"/>
    </xf>
    <xf numFmtId="0" fontId="2" fillId="3" borderId="107" xfId="20960" applyFont="1" applyFill="1" applyBorder="1" applyAlignment="1" applyProtection="1">
      <alignment horizontal="right" indent="1"/>
    </xf>
    <xf numFmtId="0" fontId="2" fillId="3" borderId="107" xfId="20960" applyFont="1" applyFill="1" applyBorder="1" applyAlignment="1" applyProtection="1">
      <alignment horizontal="left" wrapText="1"/>
    </xf>
    <xf numFmtId="0" fontId="90" fillId="0" borderId="107" xfId="0" applyFont="1" applyBorder="1"/>
    <xf numFmtId="0" fontId="84" fillId="0" borderId="107" xfId="20960" applyFont="1" applyFill="1" applyBorder="1" applyAlignment="1" applyProtection="1">
      <alignment horizontal="left" wrapText="1"/>
    </xf>
    <xf numFmtId="0" fontId="85" fillId="0" borderId="107" xfId="0" applyFont="1" applyBorder="1"/>
    <xf numFmtId="0" fontId="2" fillId="0" borderId="107" xfId="20960" applyFont="1" applyFill="1" applyBorder="1" applyAlignment="1" applyProtection="1">
      <alignment horizontal="left" wrapText="1"/>
    </xf>
    <xf numFmtId="0" fontId="2" fillId="3" borderId="101" xfId="20960" applyFont="1" applyFill="1" applyBorder="1" applyAlignment="1" applyProtection="1">
      <alignment horizontal="right" indent="1"/>
    </xf>
    <xf numFmtId="0" fontId="2" fillId="0" borderId="101" xfId="20960" applyFont="1" applyFill="1" applyBorder="1" applyAlignment="1" applyProtection="1">
      <alignment horizontal="left" wrapText="1"/>
    </xf>
    <xf numFmtId="0" fontId="94" fillId="0" borderId="106" xfId="0" applyFont="1" applyBorder="1" applyAlignment="1">
      <alignment horizontal="left" wrapText="1"/>
    </xf>
    <xf numFmtId="0" fontId="94" fillId="0" borderId="85" xfId="0" applyFont="1" applyBorder="1" applyAlignment="1">
      <alignment horizontal="left" wrapText="1"/>
    </xf>
    <xf numFmtId="0" fontId="2" fillId="3" borderId="107" xfId="20960" applyFont="1" applyFill="1" applyBorder="1" applyAlignment="1" applyProtection="1"/>
    <xf numFmtId="0" fontId="6" fillId="0" borderId="107" xfId="17" applyFill="1" applyBorder="1" applyAlignment="1" applyProtection="1"/>
    <xf numFmtId="0" fontId="6" fillId="0" borderId="107" xfId="17" applyFill="1" applyBorder="1" applyAlignment="1" applyProtection="1">
      <alignment horizontal="left" vertical="center" wrapText="1"/>
    </xf>
    <xf numFmtId="49" fontId="84" fillId="0" borderId="107" xfId="0" applyNumberFormat="1" applyFont="1" applyBorder="1" applyAlignment="1">
      <alignment horizontal="right"/>
    </xf>
    <xf numFmtId="0" fontId="6" fillId="0" borderId="107" xfId="17" applyFill="1" applyBorder="1" applyAlignment="1" applyProtection="1">
      <alignment horizontal="left" vertical="center"/>
    </xf>
    <xf numFmtId="0" fontId="84" fillId="0" borderId="107" xfId="0" applyFont="1" applyFill="1" applyBorder="1"/>
  </cellXfs>
  <cellStyles count="20966">
    <cellStyle name="_RC VALUTEBIS WRILSI " xfId="18"/>
    <cellStyle name="=C:\WINNT35\SYSTEM32\COMMAND.COM" xfId="20964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3" xfId="724"/>
    <cellStyle name="Calculation 2 10 4" xfId="725"/>
    <cellStyle name="Calculation 2 10 5" xfId="726"/>
    <cellStyle name="Calculation 2 11" xfId="727"/>
    <cellStyle name="Calculation 2 11 2" xfId="728"/>
    <cellStyle name="Calculation 2 11 3" xfId="729"/>
    <cellStyle name="Calculation 2 11 4" xfId="730"/>
    <cellStyle name="Calculation 2 11 5" xfId="731"/>
    <cellStyle name="Calculation 2 12" xfId="732"/>
    <cellStyle name="Calculation 2 12 2" xfId="733"/>
    <cellStyle name="Calculation 2 12 3" xfId="734"/>
    <cellStyle name="Calculation 2 12 4" xfId="735"/>
    <cellStyle name="Calculation 2 12 5" xfId="736"/>
    <cellStyle name="Calculation 2 13" xfId="737"/>
    <cellStyle name="Calculation 2 13 2" xfId="738"/>
    <cellStyle name="Calculation 2 13 3" xfId="739"/>
    <cellStyle name="Calculation 2 13 4" xfId="740"/>
    <cellStyle name="Calculation 2 14" xfId="741"/>
    <cellStyle name="Calculation 2 15" xfId="742"/>
    <cellStyle name="Calculation 2 16" xfId="743"/>
    <cellStyle name="Calculation 2 2" xfId="744"/>
    <cellStyle name="Calculation 2 2 2" xfId="745"/>
    <cellStyle name="Calculation 2 2 2 2" xfId="746"/>
    <cellStyle name="Calculation 2 2 2 3" xfId="747"/>
    <cellStyle name="Calculation 2 2 2 4" xfId="748"/>
    <cellStyle name="Calculation 2 2 3" xfId="749"/>
    <cellStyle name="Calculation 2 2 3 2" xfId="750"/>
    <cellStyle name="Calculation 2 2 3 3" xfId="751"/>
    <cellStyle name="Calculation 2 2 3 4" xfId="752"/>
    <cellStyle name="Calculation 2 2 4" xfId="753"/>
    <cellStyle name="Calculation 2 2 4 2" xfId="754"/>
    <cellStyle name="Calculation 2 2 4 3" xfId="755"/>
    <cellStyle name="Calculation 2 2 4 4" xfId="756"/>
    <cellStyle name="Calculation 2 2 5" xfId="757"/>
    <cellStyle name="Calculation 2 2 5 2" xfId="758"/>
    <cellStyle name="Calculation 2 2 5 3" xfId="759"/>
    <cellStyle name="Calculation 2 2 5 4" xfId="760"/>
    <cellStyle name="Calculation 2 2 6" xfId="761"/>
    <cellStyle name="Calculation 2 2 7" xfId="762"/>
    <cellStyle name="Calculation 2 2 8" xfId="763"/>
    <cellStyle name="Calculation 2 2 9" xfId="764"/>
    <cellStyle name="Calculation 2 3" xfId="765"/>
    <cellStyle name="Calculation 2 3 2" xfId="766"/>
    <cellStyle name="Calculation 2 3 3" xfId="767"/>
    <cellStyle name="Calculation 2 3 4" xfId="768"/>
    <cellStyle name="Calculation 2 3 5" xfId="769"/>
    <cellStyle name="Calculation 2 4" xfId="770"/>
    <cellStyle name="Calculation 2 4 2" xfId="771"/>
    <cellStyle name="Calculation 2 4 3" xfId="772"/>
    <cellStyle name="Calculation 2 4 4" xfId="773"/>
    <cellStyle name="Calculation 2 4 5" xfId="774"/>
    <cellStyle name="Calculation 2 5" xfId="775"/>
    <cellStyle name="Calculation 2 5 2" xfId="776"/>
    <cellStyle name="Calculation 2 5 3" xfId="777"/>
    <cellStyle name="Calculation 2 5 4" xfId="778"/>
    <cellStyle name="Calculation 2 5 5" xfId="779"/>
    <cellStyle name="Calculation 2 6" xfId="780"/>
    <cellStyle name="Calculation 2 6 2" xfId="781"/>
    <cellStyle name="Calculation 2 6 3" xfId="782"/>
    <cellStyle name="Calculation 2 6 4" xfId="783"/>
    <cellStyle name="Calculation 2 6 5" xfId="784"/>
    <cellStyle name="Calculation 2 7" xfId="785"/>
    <cellStyle name="Calculation 2 7 2" xfId="786"/>
    <cellStyle name="Calculation 2 7 3" xfId="787"/>
    <cellStyle name="Calculation 2 7 4" xfId="788"/>
    <cellStyle name="Calculation 2 7 5" xfId="789"/>
    <cellStyle name="Calculation 2 8" xfId="790"/>
    <cellStyle name="Calculation 2 8 2" xfId="791"/>
    <cellStyle name="Calculation 2 8 3" xfId="792"/>
    <cellStyle name="Calculation 2 8 4" xfId="793"/>
    <cellStyle name="Calculation 2 8 5" xfId="794"/>
    <cellStyle name="Calculation 2 9" xfId="795"/>
    <cellStyle name="Calculation 2 9 2" xfId="796"/>
    <cellStyle name="Calculation 2 9 3" xfId="797"/>
    <cellStyle name="Calculation 2 9 4" xfId="798"/>
    <cellStyle name="Calculation 2 9 5" xfId="799"/>
    <cellStyle name="Calculation 3" xfId="800"/>
    <cellStyle name="Calculation 3 2" xfId="801"/>
    <cellStyle name="Calculation 3 3" xfId="802"/>
    <cellStyle name="Calculation 4" xfId="803"/>
    <cellStyle name="Calculation 4 2" xfId="804"/>
    <cellStyle name="Calculation 4 3" xfId="805"/>
    <cellStyle name="Calculation 5" xfId="806"/>
    <cellStyle name="Calculation 5 2" xfId="807"/>
    <cellStyle name="Calculation 5 3" xfId="808"/>
    <cellStyle name="Calculation 6" xfId="809"/>
    <cellStyle name="Calculation 6 2" xfId="810"/>
    <cellStyle name="Calculation 6 3" xfId="811"/>
    <cellStyle name="Calculation 7" xfId="812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11" xfId="20965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2" xfId="9187"/>
    <cellStyle name="Gia's 3" xfId="9188"/>
    <cellStyle name="Gia's 4" xfId="9189"/>
    <cellStyle name="Gia's 5" xfId="9190"/>
    <cellStyle name="Gia's 6" xfId="9191"/>
    <cellStyle name="Gia's 7" xfId="9192"/>
    <cellStyle name="Gia's 8" xfId="9193"/>
    <cellStyle name="Gia's 9" xfId="9194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Header1" xfId="9222"/>
    <cellStyle name="Header1 2" xfId="9223"/>
    <cellStyle name="Header1 3" xfId="9224"/>
    <cellStyle name="Header2" xfId="9225"/>
    <cellStyle name="Header2 2" xfId="9226"/>
    <cellStyle name="Header2 3" xfId="9227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ighlightExposure" xfId="9323"/>
    <cellStyle name="highlightPercentage" xfId="9324"/>
    <cellStyle name="highlightText" xfId="9325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Îáû÷íûé_23_1 " xfId="9332"/>
    <cellStyle name="Input 2" xfId="9333"/>
    <cellStyle name="Input 2 10" xfId="9334"/>
    <cellStyle name="Input 2 10 2" xfId="9335"/>
    <cellStyle name="Input 2 10 3" xfId="9336"/>
    <cellStyle name="Input 2 10 4" xfId="9337"/>
    <cellStyle name="Input 2 10 5" xfId="9338"/>
    <cellStyle name="Input 2 11" xfId="9339"/>
    <cellStyle name="Input 2 11 2" xfId="9340"/>
    <cellStyle name="Input 2 11 3" xfId="9341"/>
    <cellStyle name="Input 2 11 4" xfId="9342"/>
    <cellStyle name="Input 2 11 5" xfId="9343"/>
    <cellStyle name="Input 2 12" xfId="9344"/>
    <cellStyle name="Input 2 12 2" xfId="9345"/>
    <cellStyle name="Input 2 12 3" xfId="9346"/>
    <cellStyle name="Input 2 12 4" xfId="9347"/>
    <cellStyle name="Input 2 12 5" xfId="9348"/>
    <cellStyle name="Input 2 13" xfId="9349"/>
    <cellStyle name="Input 2 13 2" xfId="9350"/>
    <cellStyle name="Input 2 13 3" xfId="9351"/>
    <cellStyle name="Input 2 13 4" xfId="9352"/>
    <cellStyle name="Input 2 14" xfId="9353"/>
    <cellStyle name="Input 2 15" xfId="9354"/>
    <cellStyle name="Input 2 16" xfId="9355"/>
    <cellStyle name="Input 2 2" xfId="9356"/>
    <cellStyle name="Input 2 2 2" xfId="9357"/>
    <cellStyle name="Input 2 2 2 2" xfId="9358"/>
    <cellStyle name="Input 2 2 2 3" xfId="9359"/>
    <cellStyle name="Input 2 2 2 4" xfId="9360"/>
    <cellStyle name="Input 2 2 3" xfId="9361"/>
    <cellStyle name="Input 2 2 3 2" xfId="9362"/>
    <cellStyle name="Input 2 2 3 3" xfId="9363"/>
    <cellStyle name="Input 2 2 3 4" xfId="9364"/>
    <cellStyle name="Input 2 2 4" xfId="9365"/>
    <cellStyle name="Input 2 2 4 2" xfId="9366"/>
    <cellStyle name="Input 2 2 4 3" xfId="9367"/>
    <cellStyle name="Input 2 2 4 4" xfId="9368"/>
    <cellStyle name="Input 2 2 5" xfId="9369"/>
    <cellStyle name="Input 2 2 5 2" xfId="9370"/>
    <cellStyle name="Input 2 2 5 3" xfId="9371"/>
    <cellStyle name="Input 2 2 5 4" xfId="9372"/>
    <cellStyle name="Input 2 2 6" xfId="9373"/>
    <cellStyle name="Input 2 2 7" xfId="9374"/>
    <cellStyle name="Input 2 2 8" xfId="9375"/>
    <cellStyle name="Input 2 2 9" xfId="9376"/>
    <cellStyle name="Input 2 3" xfId="9377"/>
    <cellStyle name="Input 2 3 2" xfId="9378"/>
    <cellStyle name="Input 2 3 3" xfId="9379"/>
    <cellStyle name="Input 2 3 4" xfId="9380"/>
    <cellStyle name="Input 2 3 5" xfId="9381"/>
    <cellStyle name="Input 2 4" xfId="9382"/>
    <cellStyle name="Input 2 4 2" xfId="9383"/>
    <cellStyle name="Input 2 4 3" xfId="9384"/>
    <cellStyle name="Input 2 4 4" xfId="9385"/>
    <cellStyle name="Input 2 4 5" xfId="9386"/>
    <cellStyle name="Input 2 5" xfId="9387"/>
    <cellStyle name="Input 2 5 2" xfId="9388"/>
    <cellStyle name="Input 2 5 3" xfId="9389"/>
    <cellStyle name="Input 2 5 4" xfId="9390"/>
    <cellStyle name="Input 2 5 5" xfId="9391"/>
    <cellStyle name="Input 2 6" xfId="9392"/>
    <cellStyle name="Input 2 6 2" xfId="9393"/>
    <cellStyle name="Input 2 6 3" xfId="9394"/>
    <cellStyle name="Input 2 6 4" xfId="9395"/>
    <cellStyle name="Input 2 6 5" xfId="9396"/>
    <cellStyle name="Input 2 7" xfId="9397"/>
    <cellStyle name="Input 2 7 2" xfId="9398"/>
    <cellStyle name="Input 2 7 3" xfId="9399"/>
    <cellStyle name="Input 2 7 4" xfId="9400"/>
    <cellStyle name="Input 2 7 5" xfId="9401"/>
    <cellStyle name="Input 2 8" xfId="9402"/>
    <cellStyle name="Input 2 8 2" xfId="9403"/>
    <cellStyle name="Input 2 8 3" xfId="9404"/>
    <cellStyle name="Input 2 8 4" xfId="9405"/>
    <cellStyle name="Input 2 8 5" xfId="9406"/>
    <cellStyle name="Input 2 9" xfId="9407"/>
    <cellStyle name="Input 2 9 2" xfId="9408"/>
    <cellStyle name="Input 2 9 3" xfId="9409"/>
    <cellStyle name="Input 2 9 4" xfId="9410"/>
    <cellStyle name="Input 2 9 5" xfId="9411"/>
    <cellStyle name="Input 3" xfId="9412"/>
    <cellStyle name="Input 3 2" xfId="9413"/>
    <cellStyle name="Input 3 3" xfId="9414"/>
    <cellStyle name="Input 4" xfId="9415"/>
    <cellStyle name="Input 4 2" xfId="9416"/>
    <cellStyle name="Input 4 3" xfId="9417"/>
    <cellStyle name="Input 5" xfId="9418"/>
    <cellStyle name="Input 5 2" xfId="9419"/>
    <cellStyle name="Input 5 3" xfId="9420"/>
    <cellStyle name="Input 6" xfId="9421"/>
    <cellStyle name="Input 6 2" xfId="9422"/>
    <cellStyle name="Input 6 3" xfId="9423"/>
    <cellStyle name="Input 7" xfId="9424"/>
    <cellStyle name="inputExposure" xfId="94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3" xfId="20386"/>
    <cellStyle name="Note 2 10 4" xfId="20387"/>
    <cellStyle name="Note 2 10 5" xfId="20388"/>
    <cellStyle name="Note 2 11" xfId="20389"/>
    <cellStyle name="Note 2 11 2" xfId="20390"/>
    <cellStyle name="Note 2 11 3" xfId="20391"/>
    <cellStyle name="Note 2 11 4" xfId="20392"/>
    <cellStyle name="Note 2 11 5" xfId="20393"/>
    <cellStyle name="Note 2 12" xfId="20394"/>
    <cellStyle name="Note 2 12 2" xfId="20395"/>
    <cellStyle name="Note 2 12 3" xfId="20396"/>
    <cellStyle name="Note 2 12 4" xfId="20397"/>
    <cellStyle name="Note 2 12 5" xfId="20398"/>
    <cellStyle name="Note 2 13" xfId="20399"/>
    <cellStyle name="Note 2 13 2" xfId="20400"/>
    <cellStyle name="Note 2 13 3" xfId="20401"/>
    <cellStyle name="Note 2 13 4" xfId="20402"/>
    <cellStyle name="Note 2 13 5" xfId="20403"/>
    <cellStyle name="Note 2 14" xfId="20404"/>
    <cellStyle name="Note 2 14 2" xfId="20405"/>
    <cellStyle name="Note 2 15" xfId="20406"/>
    <cellStyle name="Note 2 15 2" xfId="20407"/>
    <cellStyle name="Note 2 16" xfId="20408"/>
    <cellStyle name="Note 2 17" xfId="20409"/>
    <cellStyle name="Note 2 2" xfId="20410"/>
    <cellStyle name="Note 2 2 10" xfId="20411"/>
    <cellStyle name="Note 2 2 2" xfId="20412"/>
    <cellStyle name="Note 2 2 2 2" xfId="20413"/>
    <cellStyle name="Note 2 2 2 3" xfId="20414"/>
    <cellStyle name="Note 2 2 2 4" xfId="20415"/>
    <cellStyle name="Note 2 2 2 5" xfId="20416"/>
    <cellStyle name="Note 2 2 3" xfId="20417"/>
    <cellStyle name="Note 2 2 3 2" xfId="20418"/>
    <cellStyle name="Note 2 2 3 3" xfId="20419"/>
    <cellStyle name="Note 2 2 3 4" xfId="20420"/>
    <cellStyle name="Note 2 2 3 5" xfId="20421"/>
    <cellStyle name="Note 2 2 4" xfId="20422"/>
    <cellStyle name="Note 2 2 4 2" xfId="20423"/>
    <cellStyle name="Note 2 2 4 3" xfId="20424"/>
    <cellStyle name="Note 2 2 4 4" xfId="20425"/>
    <cellStyle name="Note 2 2 5" xfId="20426"/>
    <cellStyle name="Note 2 2 5 2" xfId="20427"/>
    <cellStyle name="Note 2 2 5 3" xfId="20428"/>
    <cellStyle name="Note 2 2 5 4" xfId="20429"/>
    <cellStyle name="Note 2 2 6" xfId="20430"/>
    <cellStyle name="Note 2 2 7" xfId="20431"/>
    <cellStyle name="Note 2 2 8" xfId="20432"/>
    <cellStyle name="Note 2 2 9" xfId="20433"/>
    <cellStyle name="Note 2 3" xfId="20434"/>
    <cellStyle name="Note 2 3 2" xfId="20435"/>
    <cellStyle name="Note 2 3 3" xfId="20436"/>
    <cellStyle name="Note 2 3 4" xfId="20437"/>
    <cellStyle name="Note 2 3 5" xfId="20438"/>
    <cellStyle name="Note 2 4" xfId="20439"/>
    <cellStyle name="Note 2 4 2" xfId="20440"/>
    <cellStyle name="Note 2 4 2 2" xfId="20441"/>
    <cellStyle name="Note 2 4 3" xfId="20442"/>
    <cellStyle name="Note 2 4 3 2" xfId="20443"/>
    <cellStyle name="Note 2 4 4" xfId="20444"/>
    <cellStyle name="Note 2 4 4 2" xfId="20445"/>
    <cellStyle name="Note 2 4 5" xfId="20446"/>
    <cellStyle name="Note 2 4 6" xfId="20447"/>
    <cellStyle name="Note 2 4 7" xfId="20448"/>
    <cellStyle name="Note 2 5" xfId="20449"/>
    <cellStyle name="Note 2 5 2" xfId="20450"/>
    <cellStyle name="Note 2 5 2 2" xfId="20451"/>
    <cellStyle name="Note 2 5 3" xfId="20452"/>
    <cellStyle name="Note 2 5 3 2" xfId="20453"/>
    <cellStyle name="Note 2 5 4" xfId="20454"/>
    <cellStyle name="Note 2 5 4 2" xfId="20455"/>
    <cellStyle name="Note 2 5 5" xfId="20456"/>
    <cellStyle name="Note 2 5 6" xfId="20457"/>
    <cellStyle name="Note 2 5 7" xfId="20458"/>
    <cellStyle name="Note 2 6" xfId="20459"/>
    <cellStyle name="Note 2 6 2" xfId="20460"/>
    <cellStyle name="Note 2 6 2 2" xfId="20461"/>
    <cellStyle name="Note 2 6 3" xfId="20462"/>
    <cellStyle name="Note 2 6 3 2" xfId="20463"/>
    <cellStyle name="Note 2 6 4" xfId="20464"/>
    <cellStyle name="Note 2 6 4 2" xfId="20465"/>
    <cellStyle name="Note 2 6 5" xfId="20466"/>
    <cellStyle name="Note 2 6 6" xfId="20467"/>
    <cellStyle name="Note 2 6 7" xfId="20468"/>
    <cellStyle name="Note 2 7" xfId="20469"/>
    <cellStyle name="Note 2 7 2" xfId="20470"/>
    <cellStyle name="Note 2 7 2 2" xfId="20471"/>
    <cellStyle name="Note 2 7 3" xfId="20472"/>
    <cellStyle name="Note 2 7 3 2" xfId="20473"/>
    <cellStyle name="Note 2 7 4" xfId="20474"/>
    <cellStyle name="Note 2 7 4 2" xfId="20475"/>
    <cellStyle name="Note 2 7 5" xfId="20476"/>
    <cellStyle name="Note 2 7 6" xfId="20477"/>
    <cellStyle name="Note 2 7 7" xfId="20478"/>
    <cellStyle name="Note 2 8" xfId="20479"/>
    <cellStyle name="Note 2 8 2" xfId="20480"/>
    <cellStyle name="Note 2 8 3" xfId="20481"/>
    <cellStyle name="Note 2 8 4" xfId="20482"/>
    <cellStyle name="Note 2 8 5" xfId="20483"/>
    <cellStyle name="Note 2 9" xfId="20484"/>
    <cellStyle name="Note 2 9 2" xfId="20485"/>
    <cellStyle name="Note 2 9 3" xfId="20486"/>
    <cellStyle name="Note 2 9 4" xfId="20487"/>
    <cellStyle name="Note 2 9 5" xfId="20488"/>
    <cellStyle name="Note 3 2" xfId="20489"/>
    <cellStyle name="Note 3 2 2" xfId="20490"/>
    <cellStyle name="Note 3 2 3" xfId="20491"/>
    <cellStyle name="Note 3 3" xfId="20492"/>
    <cellStyle name="Note 3 3 2" xfId="20493"/>
    <cellStyle name="Note 3 4" xfId="20494"/>
    <cellStyle name="Note 3 5" xfId="20495"/>
    <cellStyle name="Note 4 2" xfId="20496"/>
    <cellStyle name="Note 4 2 2" xfId="20497"/>
    <cellStyle name="Note 4 2 3" xfId="20498"/>
    <cellStyle name="Note 4 3" xfId="20499"/>
    <cellStyle name="Note 4 4" xfId="20500"/>
    <cellStyle name="Note 4 5" xfId="20501"/>
    <cellStyle name="Note 5" xfId="20502"/>
    <cellStyle name="Note 5 2" xfId="20503"/>
    <cellStyle name="Note 5 2 2" xfId="20504"/>
    <cellStyle name="Note 5 3" xfId="20505"/>
    <cellStyle name="Note 5 3 2" xfId="20506"/>
    <cellStyle name="Note 5 4" xfId="20507"/>
    <cellStyle name="Note 5 5" xfId="20508"/>
    <cellStyle name="Note 6" xfId="20509"/>
    <cellStyle name="Note 6 2" xfId="20510"/>
    <cellStyle name="Note 6 2 2" xfId="20511"/>
    <cellStyle name="Note 6 3" xfId="20512"/>
    <cellStyle name="Note 6 4" xfId="20513"/>
    <cellStyle name="Note 7" xfId="20514"/>
    <cellStyle name="Note 8" xfId="20515"/>
    <cellStyle name="Note 8 2" xfId="20516"/>
    <cellStyle name="Note 9" xfId="20517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3" xfId="20531"/>
    <cellStyle name="Output 2 10 4" xfId="20532"/>
    <cellStyle name="Output 2 10 5" xfId="20533"/>
    <cellStyle name="Output 2 11" xfId="20534"/>
    <cellStyle name="Output 2 11 2" xfId="20535"/>
    <cellStyle name="Output 2 11 3" xfId="20536"/>
    <cellStyle name="Output 2 11 4" xfId="20537"/>
    <cellStyle name="Output 2 11 5" xfId="20538"/>
    <cellStyle name="Output 2 12" xfId="20539"/>
    <cellStyle name="Output 2 12 2" xfId="20540"/>
    <cellStyle name="Output 2 12 3" xfId="20541"/>
    <cellStyle name="Output 2 12 4" xfId="20542"/>
    <cellStyle name="Output 2 12 5" xfId="20543"/>
    <cellStyle name="Output 2 13" xfId="20544"/>
    <cellStyle name="Output 2 13 2" xfId="20545"/>
    <cellStyle name="Output 2 13 3" xfId="20546"/>
    <cellStyle name="Output 2 13 4" xfId="20547"/>
    <cellStyle name="Output 2 14" xfId="20548"/>
    <cellStyle name="Output 2 15" xfId="20549"/>
    <cellStyle name="Output 2 16" xfId="20550"/>
    <cellStyle name="Output 2 2" xfId="20551"/>
    <cellStyle name="Output 2 2 2" xfId="20552"/>
    <cellStyle name="Output 2 2 2 2" xfId="20553"/>
    <cellStyle name="Output 2 2 2 3" xfId="20554"/>
    <cellStyle name="Output 2 2 2 4" xfId="20555"/>
    <cellStyle name="Output 2 2 3" xfId="20556"/>
    <cellStyle name="Output 2 2 3 2" xfId="20557"/>
    <cellStyle name="Output 2 2 3 3" xfId="20558"/>
    <cellStyle name="Output 2 2 3 4" xfId="20559"/>
    <cellStyle name="Output 2 2 4" xfId="20560"/>
    <cellStyle name="Output 2 2 4 2" xfId="20561"/>
    <cellStyle name="Output 2 2 4 3" xfId="20562"/>
    <cellStyle name="Output 2 2 4 4" xfId="20563"/>
    <cellStyle name="Output 2 2 5" xfId="20564"/>
    <cellStyle name="Output 2 2 5 2" xfId="20565"/>
    <cellStyle name="Output 2 2 5 3" xfId="20566"/>
    <cellStyle name="Output 2 2 5 4" xfId="20567"/>
    <cellStyle name="Output 2 2 6" xfId="20568"/>
    <cellStyle name="Output 2 2 7" xfId="20569"/>
    <cellStyle name="Output 2 2 8" xfId="20570"/>
    <cellStyle name="Output 2 2 9" xfId="20571"/>
    <cellStyle name="Output 2 3" xfId="20572"/>
    <cellStyle name="Output 2 3 2" xfId="20573"/>
    <cellStyle name="Output 2 3 3" xfId="20574"/>
    <cellStyle name="Output 2 3 4" xfId="20575"/>
    <cellStyle name="Output 2 3 5" xfId="20576"/>
    <cellStyle name="Output 2 4" xfId="20577"/>
    <cellStyle name="Output 2 4 2" xfId="20578"/>
    <cellStyle name="Output 2 4 3" xfId="20579"/>
    <cellStyle name="Output 2 4 4" xfId="20580"/>
    <cellStyle name="Output 2 4 5" xfId="20581"/>
    <cellStyle name="Output 2 5" xfId="20582"/>
    <cellStyle name="Output 2 5 2" xfId="20583"/>
    <cellStyle name="Output 2 5 3" xfId="20584"/>
    <cellStyle name="Output 2 5 4" xfId="20585"/>
    <cellStyle name="Output 2 5 5" xfId="20586"/>
    <cellStyle name="Output 2 6" xfId="20587"/>
    <cellStyle name="Output 2 6 2" xfId="20588"/>
    <cellStyle name="Output 2 6 3" xfId="20589"/>
    <cellStyle name="Output 2 6 4" xfId="20590"/>
    <cellStyle name="Output 2 6 5" xfId="20591"/>
    <cellStyle name="Output 2 7" xfId="20592"/>
    <cellStyle name="Output 2 7 2" xfId="20593"/>
    <cellStyle name="Output 2 7 3" xfId="20594"/>
    <cellStyle name="Output 2 7 4" xfId="20595"/>
    <cellStyle name="Output 2 7 5" xfId="20596"/>
    <cellStyle name="Output 2 8" xfId="20597"/>
    <cellStyle name="Output 2 8 2" xfId="20598"/>
    <cellStyle name="Output 2 8 3" xfId="20599"/>
    <cellStyle name="Output 2 8 4" xfId="20600"/>
    <cellStyle name="Output 2 8 5" xfId="20601"/>
    <cellStyle name="Output 2 9" xfId="20602"/>
    <cellStyle name="Output 2 9 2" xfId="20603"/>
    <cellStyle name="Output 2 9 3" xfId="20604"/>
    <cellStyle name="Output 2 9 4" xfId="20605"/>
    <cellStyle name="Output 2 9 5" xfId="20606"/>
    <cellStyle name="Output 3" xfId="20607"/>
    <cellStyle name="Output 3 2" xfId="20608"/>
    <cellStyle name="Output 3 3" xfId="20609"/>
    <cellStyle name="Output 4" xfId="20610"/>
    <cellStyle name="Output 4 2" xfId="20611"/>
    <cellStyle name="Output 4 3" xfId="20612"/>
    <cellStyle name="Output 5" xfId="20613"/>
    <cellStyle name="Output 5 2" xfId="20614"/>
    <cellStyle name="Output 5 3" xfId="20615"/>
    <cellStyle name="Output 6" xfId="20616"/>
    <cellStyle name="Output 6 2" xfId="20617"/>
    <cellStyle name="Output 6 3" xfId="20618"/>
    <cellStyle name="Output 7" xfId="20619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ParameterE" xfId="20787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3" xfId="20826"/>
    <cellStyle name="Total 2 10 4" xfId="20827"/>
    <cellStyle name="Total 2 10 5" xfId="20828"/>
    <cellStyle name="Total 2 11" xfId="20829"/>
    <cellStyle name="Total 2 11 2" xfId="20830"/>
    <cellStyle name="Total 2 11 3" xfId="20831"/>
    <cellStyle name="Total 2 11 4" xfId="20832"/>
    <cellStyle name="Total 2 11 5" xfId="20833"/>
    <cellStyle name="Total 2 12" xfId="20834"/>
    <cellStyle name="Total 2 12 2" xfId="20835"/>
    <cellStyle name="Total 2 12 3" xfId="20836"/>
    <cellStyle name="Total 2 12 4" xfId="20837"/>
    <cellStyle name="Total 2 12 5" xfId="20838"/>
    <cellStyle name="Total 2 13" xfId="20839"/>
    <cellStyle name="Total 2 13 2" xfId="20840"/>
    <cellStyle name="Total 2 13 3" xfId="20841"/>
    <cellStyle name="Total 2 13 4" xfId="20842"/>
    <cellStyle name="Total 2 14" xfId="20843"/>
    <cellStyle name="Total 2 15" xfId="20844"/>
    <cellStyle name="Total 2 16" xfId="20845"/>
    <cellStyle name="Total 2 2" xfId="20846"/>
    <cellStyle name="Total 2 2 2" xfId="20847"/>
    <cellStyle name="Total 2 2 2 2" xfId="20848"/>
    <cellStyle name="Total 2 2 2 3" xfId="20849"/>
    <cellStyle name="Total 2 2 2 4" xfId="20850"/>
    <cellStyle name="Total 2 2 3" xfId="20851"/>
    <cellStyle name="Total 2 2 3 2" xfId="20852"/>
    <cellStyle name="Total 2 2 3 3" xfId="20853"/>
    <cellStyle name="Total 2 2 3 4" xfId="20854"/>
    <cellStyle name="Total 2 2 4" xfId="20855"/>
    <cellStyle name="Total 2 2 4 2" xfId="20856"/>
    <cellStyle name="Total 2 2 4 3" xfId="20857"/>
    <cellStyle name="Total 2 2 4 4" xfId="20858"/>
    <cellStyle name="Total 2 2 5" xfId="20859"/>
    <cellStyle name="Total 2 2 5 2" xfId="20860"/>
    <cellStyle name="Total 2 2 5 3" xfId="20861"/>
    <cellStyle name="Total 2 2 5 4" xfId="20862"/>
    <cellStyle name="Total 2 2 6" xfId="20863"/>
    <cellStyle name="Total 2 2 7" xfId="20864"/>
    <cellStyle name="Total 2 2 8" xfId="20865"/>
    <cellStyle name="Total 2 2 9" xfId="20866"/>
    <cellStyle name="Total 2 3" xfId="20867"/>
    <cellStyle name="Total 2 3 2" xfId="20868"/>
    <cellStyle name="Total 2 3 3" xfId="20869"/>
    <cellStyle name="Total 2 3 4" xfId="20870"/>
    <cellStyle name="Total 2 3 5" xfId="20871"/>
    <cellStyle name="Total 2 4" xfId="20872"/>
    <cellStyle name="Total 2 4 2" xfId="20873"/>
    <cellStyle name="Total 2 4 3" xfId="20874"/>
    <cellStyle name="Total 2 4 4" xfId="20875"/>
    <cellStyle name="Total 2 4 5" xfId="20876"/>
    <cellStyle name="Total 2 5" xfId="20877"/>
    <cellStyle name="Total 2 5 2" xfId="20878"/>
    <cellStyle name="Total 2 5 3" xfId="20879"/>
    <cellStyle name="Total 2 5 4" xfId="20880"/>
    <cellStyle name="Total 2 5 5" xfId="20881"/>
    <cellStyle name="Total 2 6" xfId="20882"/>
    <cellStyle name="Total 2 6 2" xfId="20883"/>
    <cellStyle name="Total 2 6 3" xfId="20884"/>
    <cellStyle name="Total 2 6 4" xfId="20885"/>
    <cellStyle name="Total 2 6 5" xfId="20886"/>
    <cellStyle name="Total 2 7" xfId="20887"/>
    <cellStyle name="Total 2 7 2" xfId="20888"/>
    <cellStyle name="Total 2 7 3" xfId="20889"/>
    <cellStyle name="Total 2 7 4" xfId="20890"/>
    <cellStyle name="Total 2 7 5" xfId="20891"/>
    <cellStyle name="Total 2 8" xfId="20892"/>
    <cellStyle name="Total 2 8 2" xfId="20893"/>
    <cellStyle name="Total 2 8 3" xfId="20894"/>
    <cellStyle name="Total 2 8 4" xfId="20895"/>
    <cellStyle name="Total 2 8 5" xfId="20896"/>
    <cellStyle name="Total 2 9" xfId="20897"/>
    <cellStyle name="Total 2 9 2" xfId="20898"/>
    <cellStyle name="Total 2 9 3" xfId="20899"/>
    <cellStyle name="Total 2 9 4" xfId="20900"/>
    <cellStyle name="Total 2 9 5" xfId="20901"/>
    <cellStyle name="Total 3" xfId="20902"/>
    <cellStyle name="Total 3 2" xfId="20903"/>
    <cellStyle name="Total 3 3" xfId="20904"/>
    <cellStyle name="Total 4" xfId="20905"/>
    <cellStyle name="Total 4 2" xfId="20906"/>
    <cellStyle name="Total 4 3" xfId="20907"/>
    <cellStyle name="Total 5" xfId="20908"/>
    <cellStyle name="Total 5 2" xfId="20909"/>
    <cellStyle name="Total 5 3" xfId="20910"/>
    <cellStyle name="Total 6" xfId="20911"/>
    <cellStyle name="Total 6 2" xfId="20912"/>
    <cellStyle name="Total 6 3" xfId="20913"/>
    <cellStyle name="Total 7" xfId="20914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8.137.102\files\FSA\FSA-SGSP\CGP\temp\3.%20&#4330;&#4309;&#4314;&#4312;&#4314;&#4308;&#4305;&#4308;&#4305;&#4312;%20&#4320;&#4308;&#4306;&#4323;&#4314;&#4304;&#4330;&#4312;&#4308;&#4305;&#4328;&#4312;\5.%20Pillar%203\Bank%20questions\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B16" sqref="B16"/>
    </sheetView>
  </sheetViews>
  <sheetFormatPr defaultColWidth="9.140625" defaultRowHeight="14.25"/>
  <cols>
    <col min="1" max="1" width="10.28515625" style="4" customWidth="1"/>
    <col min="2" max="2" width="134.710937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567"/>
      <c r="B1" s="568" t="s">
        <v>345</v>
      </c>
      <c r="C1" s="567"/>
    </row>
    <row r="2" spans="1:3" ht="15">
      <c r="A2" s="569">
        <v>1</v>
      </c>
      <c r="B2" s="570" t="s">
        <v>526</v>
      </c>
      <c r="C2" s="571" t="s">
        <v>527</v>
      </c>
    </row>
    <row r="3" spans="1:3">
      <c r="A3" s="569">
        <v>2</v>
      </c>
      <c r="B3" s="572" t="s">
        <v>342</v>
      </c>
      <c r="C3" s="573" t="s">
        <v>528</v>
      </c>
    </row>
    <row r="4" spans="1:3">
      <c r="A4" s="569">
        <v>3</v>
      </c>
      <c r="B4" s="574" t="s">
        <v>346</v>
      </c>
      <c r="C4" s="573" t="s">
        <v>529</v>
      </c>
    </row>
    <row r="5" spans="1:3">
      <c r="A5" s="575">
        <v>4</v>
      </c>
      <c r="B5" s="576" t="s">
        <v>343</v>
      </c>
      <c r="C5" s="573" t="s">
        <v>530</v>
      </c>
    </row>
    <row r="6" spans="1:3" s="249" customFormat="1" ht="45.75" customHeight="1">
      <c r="A6" s="577" t="s">
        <v>420</v>
      </c>
      <c r="B6" s="578"/>
      <c r="C6" s="578"/>
    </row>
    <row r="7" spans="1:3" ht="15">
      <c r="A7" s="579" t="s">
        <v>30</v>
      </c>
      <c r="B7" s="568" t="s">
        <v>344</v>
      </c>
    </row>
    <row r="8" spans="1:3">
      <c r="A8" s="567">
        <v>1</v>
      </c>
      <c r="B8" s="294" t="s">
        <v>21</v>
      </c>
    </row>
    <row r="9" spans="1:3">
      <c r="A9" s="567">
        <v>2</v>
      </c>
      <c r="B9" s="580" t="s">
        <v>22</v>
      </c>
    </row>
    <row r="10" spans="1:3">
      <c r="A10" s="567">
        <v>3</v>
      </c>
      <c r="B10" s="580" t="s">
        <v>23</v>
      </c>
    </row>
    <row r="11" spans="1:3">
      <c r="A11" s="567">
        <v>4</v>
      </c>
      <c r="B11" s="580" t="s">
        <v>24</v>
      </c>
      <c r="C11" s="117"/>
    </row>
    <row r="12" spans="1:3">
      <c r="A12" s="567">
        <v>5</v>
      </c>
      <c r="B12" s="580" t="s">
        <v>25</v>
      </c>
    </row>
    <row r="13" spans="1:3">
      <c r="A13" s="567">
        <v>6</v>
      </c>
      <c r="B13" s="581" t="s">
        <v>353</v>
      </c>
    </row>
    <row r="14" spans="1:3">
      <c r="A14" s="567">
        <v>7</v>
      </c>
      <c r="B14" s="580" t="s">
        <v>347</v>
      </c>
    </row>
    <row r="15" spans="1:3">
      <c r="A15" s="567">
        <v>8</v>
      </c>
      <c r="B15" s="580" t="s">
        <v>348</v>
      </c>
    </row>
    <row r="16" spans="1:3">
      <c r="A16" s="567">
        <v>9</v>
      </c>
      <c r="B16" s="580" t="s">
        <v>26</v>
      </c>
    </row>
    <row r="17" spans="1:2">
      <c r="A17" s="582" t="s">
        <v>419</v>
      </c>
      <c r="B17" s="580" t="s">
        <v>406</v>
      </c>
    </row>
    <row r="18" spans="1:2">
      <c r="A18" s="567">
        <v>10</v>
      </c>
      <c r="B18" s="580" t="s">
        <v>27</v>
      </c>
    </row>
    <row r="19" spans="1:2">
      <c r="A19" s="567">
        <v>11</v>
      </c>
      <c r="B19" s="581" t="s">
        <v>349</v>
      </c>
    </row>
    <row r="20" spans="1:2">
      <c r="A20" s="567">
        <v>12</v>
      </c>
      <c r="B20" s="581" t="s">
        <v>28</v>
      </c>
    </row>
    <row r="21" spans="1:2">
      <c r="A21" s="567">
        <v>13</v>
      </c>
      <c r="B21" s="583" t="s">
        <v>350</v>
      </c>
    </row>
    <row r="22" spans="1:2">
      <c r="A22" s="567">
        <v>14</v>
      </c>
      <c r="B22" s="471" t="s">
        <v>377</v>
      </c>
    </row>
    <row r="23" spans="1:2">
      <c r="A23" s="584">
        <v>15</v>
      </c>
      <c r="B23" s="581" t="s">
        <v>29</v>
      </c>
    </row>
    <row r="24" spans="1:2">
      <c r="A24" s="584">
        <v>15.1</v>
      </c>
      <c r="B24" s="580" t="s">
        <v>433</v>
      </c>
    </row>
    <row r="25" spans="1:2">
      <c r="A25" s="120"/>
      <c r="B25" s="17"/>
    </row>
    <row r="26" spans="1:2">
      <c r="A26" s="120"/>
      <c r="B26" s="17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B24" location="'15.1 LR'!A1" display="Leverage Rati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40" sqref="C18:G40"/>
    </sheetView>
  </sheetViews>
  <sheetFormatPr defaultColWidth="9.140625" defaultRowHeight="14.25"/>
  <cols>
    <col min="1" max="1" width="9.5703125" style="3" bestFit="1" customWidth="1"/>
    <col min="2" max="2" width="86" style="3" customWidth="1"/>
    <col min="3" max="3" width="12.7109375" style="3" customWidth="1"/>
    <col min="4" max="7" width="12.7109375" style="4" customWidth="1"/>
    <col min="8" max="13" width="6.7109375" style="5" customWidth="1"/>
    <col min="14" max="16384" width="9.140625" style="5"/>
  </cols>
  <sheetData>
    <row r="1" spans="1:8">
      <c r="A1" s="2" t="s">
        <v>31</v>
      </c>
      <c r="B1" s="3" t="str">
        <f>'Info '!C2</f>
        <v>JSC ZIRAAT BANK GEORGIA</v>
      </c>
    </row>
    <row r="2" spans="1:8">
      <c r="A2" s="2" t="s">
        <v>32</v>
      </c>
      <c r="B2" s="458">
        <v>44286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5" thickBot="1">
      <c r="A4" s="9" t="s">
        <v>141</v>
      </c>
      <c r="B4" s="10" t="s">
        <v>140</v>
      </c>
      <c r="C4" s="10"/>
      <c r="D4" s="10"/>
      <c r="E4" s="10"/>
      <c r="F4" s="10"/>
      <c r="G4" s="10"/>
      <c r="H4" s="8"/>
    </row>
    <row r="5" spans="1:8">
      <c r="A5" s="11" t="s">
        <v>6</v>
      </c>
      <c r="B5" s="12"/>
      <c r="C5" s="456" t="str">
        <f>INT((MONTH($B$2))/3)&amp;"Q"&amp;"-"&amp;YEAR($B$2)</f>
        <v>1Q-2021</v>
      </c>
      <c r="D5" s="456" t="str">
        <f>IF(INT(MONTH($B$2))=3, "4"&amp;"Q"&amp;"-"&amp;YEAR($B$2)-1, IF(INT(MONTH($B$2))=6, "1"&amp;"Q"&amp;"-"&amp;YEAR($B$2), IF(INT(MONTH($B$2))=9, "2"&amp;"Q"&amp;"-"&amp;YEAR($B$2),IF(INT(MONTH($B$2))=12, "3"&amp;"Q"&amp;"-"&amp;YEAR($B$2), 0))))</f>
        <v>4Q-2020</v>
      </c>
      <c r="E5" s="456" t="str">
        <f>IF(INT(MONTH($B$2))=3, "3"&amp;"Q"&amp;"-"&amp;YEAR($B$2)-1, IF(INT(MONTH($B$2))=6, "4"&amp;"Q"&amp;"-"&amp;YEAR($B$2)-1, IF(INT(MONTH($B$2))=9, "1"&amp;"Q"&amp;"-"&amp;YEAR($B$2),IF(INT(MONTH($B$2))=12, "2"&amp;"Q"&amp;"-"&amp;YEAR($B$2), 0))))</f>
        <v>3Q-2020</v>
      </c>
      <c r="F5" s="456" t="str">
        <f>IF(INT(MONTH($B$2))=3, "2"&amp;"Q"&amp;"-"&amp;YEAR($B$2)-1, IF(INT(MONTH($B$2))=6, "3"&amp;"Q"&amp;"-"&amp;YEAR($B$2)-1, IF(INT(MONTH($B$2))=9, "4"&amp;"Q"&amp;"-"&amp;YEAR($B$2)-1,IF(INT(MONTH($B$2))=12, "1"&amp;"Q"&amp;"-"&amp;YEAR($B$2), 0))))</f>
        <v>2Q-2020</v>
      </c>
      <c r="G5" s="457" t="str">
        <f>IF(INT(MONTH($B$2))=3, "1"&amp;"Q"&amp;"-"&amp;YEAR($B$2)-1, IF(INT(MONTH($B$2))=6, "2"&amp;"Q"&amp;"-"&amp;YEAR($B$2)-1, IF(INT(MONTH($B$2))=9, "3"&amp;"Q"&amp;"-"&amp;YEAR($B$2)-1,IF(INT(MONTH($B$2))=12, "4"&amp;"Q"&amp;"-"&amp;YEAR($B$2)-1, 0))))</f>
        <v>1Q-2020</v>
      </c>
    </row>
    <row r="6" spans="1:8">
      <c r="B6" s="250" t="s">
        <v>139</v>
      </c>
      <c r="C6" s="460"/>
      <c r="D6" s="460"/>
      <c r="E6" s="460"/>
      <c r="F6" s="460"/>
      <c r="G6" s="461"/>
    </row>
    <row r="7" spans="1:8">
      <c r="A7" s="13"/>
      <c r="B7" s="251" t="s">
        <v>137</v>
      </c>
      <c r="C7" s="460"/>
      <c r="D7" s="460"/>
      <c r="E7" s="460"/>
      <c r="F7" s="460"/>
      <c r="G7" s="461"/>
    </row>
    <row r="8" spans="1:8">
      <c r="A8" s="462">
        <v>1</v>
      </c>
      <c r="B8" s="14" t="s">
        <v>487</v>
      </c>
      <c r="C8" s="472">
        <v>56427701.109999999</v>
      </c>
      <c r="D8" s="473">
        <v>56448456.539999999</v>
      </c>
      <c r="E8" s="473">
        <v>55635723.875800006</v>
      </c>
      <c r="F8" s="473">
        <v>54905755.940000005</v>
      </c>
      <c r="G8" s="474">
        <v>54030544.229999997</v>
      </c>
    </row>
    <row r="9" spans="1:8">
      <c r="A9" s="462">
        <v>2</v>
      </c>
      <c r="B9" s="14" t="s">
        <v>488</v>
      </c>
      <c r="C9" s="472">
        <v>56427701.109999999</v>
      </c>
      <c r="D9" s="473">
        <v>56448456.539999999</v>
      </c>
      <c r="E9" s="473">
        <v>55635723.875800006</v>
      </c>
      <c r="F9" s="473">
        <v>54905755.940000005</v>
      </c>
      <c r="G9" s="474">
        <v>54030544.229999997</v>
      </c>
    </row>
    <row r="10" spans="1:8">
      <c r="A10" s="462">
        <v>3</v>
      </c>
      <c r="B10" s="14" t="s">
        <v>246</v>
      </c>
      <c r="C10" s="472">
        <v>57578852.776100002</v>
      </c>
      <c r="D10" s="473">
        <v>57671941.317499995</v>
      </c>
      <c r="E10" s="473">
        <v>56875223.997400008</v>
      </c>
      <c r="F10" s="473">
        <v>56278492.596685633</v>
      </c>
      <c r="G10" s="474">
        <v>55425513.972709998</v>
      </c>
    </row>
    <row r="11" spans="1:8">
      <c r="A11" s="462">
        <v>4</v>
      </c>
      <c r="B11" s="14" t="s">
        <v>490</v>
      </c>
      <c r="C11" s="472">
        <v>7265955.3354414487</v>
      </c>
      <c r="D11" s="473">
        <v>6469022.4855752531</v>
      </c>
      <c r="E11" s="473">
        <v>6096036.2802358391</v>
      </c>
      <c r="F11" s="473">
        <v>6090289.5465176897</v>
      </c>
      <c r="G11" s="474">
        <v>6552942.6268017702</v>
      </c>
    </row>
    <row r="12" spans="1:8">
      <c r="A12" s="462">
        <v>5</v>
      </c>
      <c r="B12" s="14" t="s">
        <v>491</v>
      </c>
      <c r="C12" s="472">
        <v>9688993.3888130244</v>
      </c>
      <c r="D12" s="473">
        <v>8626428.5460980646</v>
      </c>
      <c r="E12" s="473">
        <v>8128984.5290187337</v>
      </c>
      <c r="F12" s="473">
        <v>8121309.645818321</v>
      </c>
      <c r="G12" s="474">
        <v>8738337.5496599786</v>
      </c>
    </row>
    <row r="13" spans="1:8">
      <c r="A13" s="462">
        <v>6</v>
      </c>
      <c r="B13" s="14" t="s">
        <v>489</v>
      </c>
      <c r="C13" s="472">
        <v>15424131.268677164</v>
      </c>
      <c r="D13" s="473">
        <v>15419434.832774829</v>
      </c>
      <c r="E13" s="473">
        <v>14439730.267522696</v>
      </c>
      <c r="F13" s="473">
        <v>15392755.5838196</v>
      </c>
      <c r="G13" s="474">
        <v>15635994.98615572</v>
      </c>
    </row>
    <row r="14" spans="1:8">
      <c r="A14" s="13"/>
      <c r="B14" s="250" t="s">
        <v>493</v>
      </c>
      <c r="C14" s="460"/>
      <c r="D14" s="460"/>
      <c r="E14" s="460"/>
      <c r="F14" s="460"/>
      <c r="G14" s="461"/>
    </row>
    <row r="15" spans="1:8" ht="15" customHeight="1">
      <c r="A15" s="462">
        <v>7</v>
      </c>
      <c r="B15" s="14" t="s">
        <v>492</v>
      </c>
      <c r="C15" s="330">
        <v>121742214.92061999</v>
      </c>
      <c r="D15" s="15">
        <v>121972234.08904998</v>
      </c>
      <c r="E15" s="15">
        <v>122276122.90457998</v>
      </c>
      <c r="F15" s="15">
        <v>121631906.88344999</v>
      </c>
      <c r="G15" s="16">
        <v>123473198.9755</v>
      </c>
    </row>
    <row r="16" spans="1:8">
      <c r="A16" s="13"/>
      <c r="B16" s="250" t="s">
        <v>494</v>
      </c>
      <c r="C16" s="460"/>
      <c r="D16" s="460"/>
      <c r="E16" s="460"/>
      <c r="F16" s="460"/>
      <c r="G16" s="461"/>
    </row>
    <row r="17" spans="1:7" s="17" customFormat="1">
      <c r="A17" s="462"/>
      <c r="B17" s="251" t="s">
        <v>478</v>
      </c>
      <c r="C17" s="331"/>
      <c r="D17" s="15"/>
      <c r="E17" s="15"/>
      <c r="F17" s="15"/>
      <c r="G17" s="16"/>
    </row>
    <row r="18" spans="1:7">
      <c r="A18" s="11">
        <v>8</v>
      </c>
      <c r="B18" s="14" t="s">
        <v>487</v>
      </c>
      <c r="C18" s="481">
        <v>0.46350151545043561</v>
      </c>
      <c r="D18" s="482">
        <v>0.4627975945639225</v>
      </c>
      <c r="E18" s="482">
        <v>0.45500071930818564</v>
      </c>
      <c r="F18" s="482">
        <v>0.45140915198025916</v>
      </c>
      <c r="G18" s="483">
        <v>0.43758924753153056</v>
      </c>
    </row>
    <row r="19" spans="1:7" ht="15" customHeight="1">
      <c r="A19" s="11">
        <v>9</v>
      </c>
      <c r="B19" s="14" t="s">
        <v>488</v>
      </c>
      <c r="C19" s="481">
        <v>0.46350151545043561</v>
      </c>
      <c r="D19" s="482">
        <v>0.4627975945639225</v>
      </c>
      <c r="E19" s="482">
        <v>0.45500071930818564</v>
      </c>
      <c r="F19" s="482">
        <v>0.45140915198025916</v>
      </c>
      <c r="G19" s="483">
        <v>0.43758924753153056</v>
      </c>
    </row>
    <row r="20" spans="1:7">
      <c r="A20" s="11">
        <v>10</v>
      </c>
      <c r="B20" s="14" t="s">
        <v>246</v>
      </c>
      <c r="C20" s="481">
        <v>0.47295716455991327</v>
      </c>
      <c r="D20" s="482">
        <v>0.4728284412286376</v>
      </c>
      <c r="E20" s="482">
        <v>0.46513761351252075</v>
      </c>
      <c r="F20" s="482">
        <v>0.46269514339368828</v>
      </c>
      <c r="G20" s="483">
        <v>0.44888700084386512</v>
      </c>
    </row>
    <row r="21" spans="1:7">
      <c r="A21" s="11">
        <v>11</v>
      </c>
      <c r="B21" s="14" t="s">
        <v>490</v>
      </c>
      <c r="C21" s="481">
        <v>5.9683120930394566E-2</v>
      </c>
      <c r="D21" s="482">
        <v>5.3036845097486067E-2</v>
      </c>
      <c r="E21" s="482">
        <v>5.2732085984812681E-2</v>
      </c>
      <c r="F21" s="482">
        <v>5.4796036560728532E-2</v>
      </c>
      <c r="G21" s="483">
        <v>5.3071781416322003E-2</v>
      </c>
    </row>
    <row r="22" spans="1:7">
      <c r="A22" s="11">
        <v>12</v>
      </c>
      <c r="B22" s="14" t="s">
        <v>491</v>
      </c>
      <c r="C22" s="481">
        <v>7.9586143517518332E-2</v>
      </c>
      <c r="D22" s="482">
        <v>7.0724526860761167E-2</v>
      </c>
      <c r="E22" s="482">
        <v>7.0317545934428766E-2</v>
      </c>
      <c r="F22" s="482">
        <v>7.306969182240429E-2</v>
      </c>
      <c r="G22" s="483">
        <v>7.077112784122383E-2</v>
      </c>
    </row>
    <row r="23" spans="1:7">
      <c r="A23" s="11">
        <v>13</v>
      </c>
      <c r="B23" s="14" t="s">
        <v>489</v>
      </c>
      <c r="C23" s="481">
        <v>0.12669501108333059</v>
      </c>
      <c r="D23" s="482">
        <v>0.12641758141051468</v>
      </c>
      <c r="E23" s="482">
        <v>0.12490691706235238</v>
      </c>
      <c r="F23" s="482">
        <v>0.13849292242987238</v>
      </c>
      <c r="G23" s="483">
        <v>0.12663472815066751</v>
      </c>
    </row>
    <row r="24" spans="1:7">
      <c r="A24" s="13"/>
      <c r="B24" s="250" t="s">
        <v>136</v>
      </c>
      <c r="C24" s="484"/>
      <c r="D24" s="484"/>
      <c r="E24" s="484"/>
      <c r="F24" s="484"/>
      <c r="G24" s="485"/>
    </row>
    <row r="25" spans="1:7" ht="15" customHeight="1">
      <c r="A25" s="463">
        <v>14</v>
      </c>
      <c r="B25" s="14" t="s">
        <v>135</v>
      </c>
      <c r="C25" s="486">
        <v>6.1290472407412804E-2</v>
      </c>
      <c r="D25" s="487">
        <v>6.2736361564335152E-2</v>
      </c>
      <c r="E25" s="487">
        <v>6.1837183575288973E-2</v>
      </c>
      <c r="F25" s="487">
        <v>6.141333288386331E-2</v>
      </c>
      <c r="G25" s="488">
        <v>6.2497383009308696E-2</v>
      </c>
    </row>
    <row r="26" spans="1:7">
      <c r="A26" s="463">
        <v>15</v>
      </c>
      <c r="B26" s="14" t="s">
        <v>134</v>
      </c>
      <c r="C26" s="486">
        <v>2.1652534706165503E-3</v>
      </c>
      <c r="D26" s="487">
        <v>3.7285730713852907E-3</v>
      </c>
      <c r="E26" s="487">
        <v>4.0449785750117668E-3</v>
      </c>
      <c r="F26" s="487">
        <v>4.3993657288501822E-3</v>
      </c>
      <c r="G26" s="488">
        <v>4.6313383687180071E-3</v>
      </c>
    </row>
    <row r="27" spans="1:7">
      <c r="A27" s="463">
        <v>16</v>
      </c>
      <c r="B27" s="14" t="s">
        <v>133</v>
      </c>
      <c r="C27" s="486">
        <v>2.2414726497189365E-2</v>
      </c>
      <c r="D27" s="487">
        <v>2.7894549735021888E-2</v>
      </c>
      <c r="E27" s="487">
        <v>2.7791719080733621E-2</v>
      </c>
      <c r="F27" s="487">
        <v>2.9492171924650777E-2</v>
      </c>
      <c r="G27" s="488">
        <v>3.4072501002301518E-2</v>
      </c>
    </row>
    <row r="28" spans="1:7">
      <c r="A28" s="463">
        <v>17</v>
      </c>
      <c r="B28" s="14" t="s">
        <v>132</v>
      </c>
      <c r="C28" s="486">
        <v>5.9125218936796259E-2</v>
      </c>
      <c r="D28" s="487">
        <v>5.900778849294986E-2</v>
      </c>
      <c r="E28" s="487">
        <v>5.7792205000277208E-2</v>
      </c>
      <c r="F28" s="487">
        <v>5.7013967155013126E-2</v>
      </c>
      <c r="G28" s="488">
        <v>5.7866044640590697E-2</v>
      </c>
    </row>
    <row r="29" spans="1:7">
      <c r="A29" s="463">
        <v>18</v>
      </c>
      <c r="B29" s="14" t="s">
        <v>272</v>
      </c>
      <c r="C29" s="486">
        <v>5.6527665772547276E-3</v>
      </c>
      <c r="D29" s="487">
        <v>1.1377407511853919E-2</v>
      </c>
      <c r="E29" s="487">
        <v>5.3464791104110704E-3</v>
      </c>
      <c r="F29" s="487">
        <v>-3.4102603116236245E-3</v>
      </c>
      <c r="G29" s="488">
        <v>-3.5331086269587364E-2</v>
      </c>
    </row>
    <row r="30" spans="1:7">
      <c r="A30" s="463">
        <v>19</v>
      </c>
      <c r="B30" s="14" t="s">
        <v>273</v>
      </c>
      <c r="C30" s="486">
        <v>1.2680804411362375E-2</v>
      </c>
      <c r="D30" s="487">
        <v>2.5198878706643477E-2</v>
      </c>
      <c r="E30" s="487">
        <v>1.1891615141066493E-2</v>
      </c>
      <c r="F30" s="487">
        <v>-7.6319500400280176E-3</v>
      </c>
      <c r="G30" s="488">
        <v>-7.9704064759850993E-2</v>
      </c>
    </row>
    <row r="31" spans="1:7">
      <c r="A31" s="13"/>
      <c r="B31" s="250" t="s">
        <v>351</v>
      </c>
      <c r="C31" s="484"/>
      <c r="D31" s="484"/>
      <c r="E31" s="484"/>
      <c r="F31" s="484"/>
      <c r="G31" s="485"/>
    </row>
    <row r="32" spans="1:7">
      <c r="A32" s="463">
        <v>20</v>
      </c>
      <c r="B32" s="14" t="s">
        <v>131</v>
      </c>
      <c r="C32" s="486">
        <v>0.11312336513378102</v>
      </c>
      <c r="D32" s="487">
        <v>8.3632897806058093E-2</v>
      </c>
      <c r="E32" s="487">
        <v>0.10945849889851239</v>
      </c>
      <c r="F32" s="487">
        <v>2.5032157666530736E-2</v>
      </c>
      <c r="G32" s="488">
        <v>2.6268454597431622E-2</v>
      </c>
    </row>
    <row r="33" spans="1:7" ht="15" customHeight="1">
      <c r="A33" s="463">
        <v>21</v>
      </c>
      <c r="B33" s="14" t="s">
        <v>130</v>
      </c>
      <c r="C33" s="486">
        <v>8.4052371646712448E-2</v>
      </c>
      <c r="D33" s="487">
        <v>7.0846776316208004E-2</v>
      </c>
      <c r="E33" s="487">
        <v>7.7106039471356788E-2</v>
      </c>
      <c r="F33" s="487">
        <v>7.7142922600211189E-2</v>
      </c>
      <c r="G33" s="488">
        <v>7.7158944723548006E-2</v>
      </c>
    </row>
    <row r="34" spans="1:7">
      <c r="A34" s="463">
        <v>22</v>
      </c>
      <c r="B34" s="14" t="s">
        <v>129</v>
      </c>
      <c r="C34" s="486">
        <v>0.36982990775865487</v>
      </c>
      <c r="D34" s="487">
        <v>0.34672623075364545</v>
      </c>
      <c r="E34" s="487">
        <v>0.33351611538383846</v>
      </c>
      <c r="F34" s="487">
        <v>0.32044529999004212</v>
      </c>
      <c r="G34" s="488">
        <v>0.37637671828763097</v>
      </c>
    </row>
    <row r="35" spans="1:7" ht="15" customHeight="1">
      <c r="A35" s="463">
        <v>23</v>
      </c>
      <c r="B35" s="14" t="s">
        <v>128</v>
      </c>
      <c r="C35" s="486">
        <v>0.42770681092952545</v>
      </c>
      <c r="D35" s="487">
        <v>0.38022322063853553</v>
      </c>
      <c r="E35" s="487">
        <v>0.425686993592515</v>
      </c>
      <c r="F35" s="487">
        <v>0.42751209231724718</v>
      </c>
      <c r="G35" s="488">
        <v>0.44313449364465568</v>
      </c>
    </row>
    <row r="36" spans="1:7">
      <c r="A36" s="463">
        <v>24</v>
      </c>
      <c r="B36" s="14" t="s">
        <v>127</v>
      </c>
      <c r="C36" s="486">
        <v>-4.6349656514264294E-2</v>
      </c>
      <c r="D36" s="487">
        <v>0.16117457607324229</v>
      </c>
      <c r="E36" s="487">
        <v>5.4287922634525906E-2</v>
      </c>
      <c r="F36" s="487">
        <v>3.172848619171742E-2</v>
      </c>
      <c r="G36" s="488">
        <v>5.5176784992317512E-2</v>
      </c>
    </row>
    <row r="37" spans="1:7" ht="15" customHeight="1">
      <c r="A37" s="13"/>
      <c r="B37" s="250" t="s">
        <v>352</v>
      </c>
      <c r="C37" s="484"/>
      <c r="D37" s="484"/>
      <c r="E37" s="484"/>
      <c r="F37" s="484"/>
      <c r="G37" s="485"/>
    </row>
    <row r="38" spans="1:7" ht="15" customHeight="1">
      <c r="A38" s="463">
        <v>25</v>
      </c>
      <c r="B38" s="14" t="s">
        <v>126</v>
      </c>
      <c r="C38" s="489">
        <v>0.53397555497544835</v>
      </c>
      <c r="D38" s="490">
        <v>0.51934837069352535</v>
      </c>
      <c r="E38" s="490">
        <v>0.52514159492289092</v>
      </c>
      <c r="F38" s="490">
        <v>0.47561832075298255</v>
      </c>
      <c r="G38" s="491">
        <v>0.53466599747680776</v>
      </c>
    </row>
    <row r="39" spans="1:7" ht="15" customHeight="1">
      <c r="A39" s="463">
        <v>26</v>
      </c>
      <c r="B39" s="14" t="s">
        <v>125</v>
      </c>
      <c r="C39" s="489">
        <v>0.80515640200946148</v>
      </c>
      <c r="D39" s="490">
        <v>0.71390224039171424</v>
      </c>
      <c r="E39" s="490">
        <v>0.80453006079988043</v>
      </c>
      <c r="F39" s="490">
        <v>0.79375139614619583</v>
      </c>
      <c r="G39" s="491">
        <v>0.82961870786602654</v>
      </c>
    </row>
    <row r="40" spans="1:7" ht="15" customHeight="1">
      <c r="A40" s="463">
        <v>27</v>
      </c>
      <c r="B40" s="14" t="s">
        <v>124</v>
      </c>
      <c r="C40" s="489">
        <v>0.46988665597411661</v>
      </c>
      <c r="D40" s="490">
        <v>0.48709024582852101</v>
      </c>
      <c r="E40" s="490">
        <v>0.44155254310124459</v>
      </c>
      <c r="F40" s="490">
        <v>0.45841243632783618</v>
      </c>
      <c r="G40" s="491">
        <v>0.3902760862141374</v>
      </c>
    </row>
    <row r="41" spans="1:7" ht="15" customHeight="1">
      <c r="A41" s="464"/>
      <c r="B41" s="250" t="s">
        <v>395</v>
      </c>
      <c r="C41" s="460"/>
      <c r="D41" s="460"/>
      <c r="E41" s="460"/>
      <c r="F41" s="460"/>
      <c r="G41" s="461"/>
    </row>
    <row r="42" spans="1:7">
      <c r="A42" s="463">
        <v>28</v>
      </c>
      <c r="B42" s="14" t="s">
        <v>378</v>
      </c>
      <c r="C42" s="18">
        <v>66070853.618216597</v>
      </c>
      <c r="D42" s="19">
        <v>58912200.113830395</v>
      </c>
      <c r="E42" s="19">
        <v>62011428.383511901</v>
      </c>
      <c r="F42" s="19">
        <v>57959686.900636896</v>
      </c>
      <c r="G42" s="20">
        <v>61239734.485952497</v>
      </c>
    </row>
    <row r="43" spans="1:7" ht="15" customHeight="1">
      <c r="A43" s="463">
        <v>29</v>
      </c>
      <c r="B43" s="14" t="s">
        <v>390</v>
      </c>
      <c r="C43" s="18">
        <v>31213299.14956639</v>
      </c>
      <c r="D43" s="19">
        <v>29242106.293685731</v>
      </c>
      <c r="E43" s="19">
        <v>29694143.921390142</v>
      </c>
      <c r="F43" s="19">
        <v>29016445.351027921</v>
      </c>
      <c r="G43" s="20">
        <v>29057810.459163375</v>
      </c>
    </row>
    <row r="44" spans="1:7" ht="15" customHeight="1">
      <c r="A44" s="466">
        <v>30</v>
      </c>
      <c r="B44" s="467" t="s">
        <v>379</v>
      </c>
      <c r="C44" s="478">
        <v>2.1167532884499471</v>
      </c>
      <c r="D44" s="479">
        <v>2.0146360020089027</v>
      </c>
      <c r="E44" s="479">
        <v>2.0883386484444846</v>
      </c>
      <c r="F44" s="479">
        <v>1.9974771616394305</v>
      </c>
      <c r="G44" s="480">
        <v>2.107513729295476</v>
      </c>
    </row>
    <row r="45" spans="1:7" ht="15" customHeight="1">
      <c r="A45" s="466"/>
      <c r="B45" s="250" t="s">
        <v>497</v>
      </c>
      <c r="C45" s="468"/>
      <c r="D45" s="469"/>
      <c r="E45" s="469"/>
      <c r="F45" s="469"/>
      <c r="G45" s="470"/>
    </row>
    <row r="46" spans="1:7" ht="15" customHeight="1">
      <c r="A46" s="466">
        <v>31</v>
      </c>
      <c r="B46" s="467" t="s">
        <v>498</v>
      </c>
      <c r="C46" s="468">
        <v>91608179.058809996</v>
      </c>
      <c r="D46" s="469">
        <v>92564614.013439983</v>
      </c>
      <c r="E46" s="469">
        <v>88904378.126285017</v>
      </c>
      <c r="F46" s="469">
        <v>89994941.865465</v>
      </c>
      <c r="G46" s="470">
        <v>88822888.575655013</v>
      </c>
    </row>
    <row r="47" spans="1:7" ht="15" customHeight="1">
      <c r="A47" s="466">
        <v>32</v>
      </c>
      <c r="B47" s="467" t="s">
        <v>499</v>
      </c>
      <c r="C47" s="468">
        <v>54540329.069260001</v>
      </c>
      <c r="D47" s="469">
        <v>52945563.01958999</v>
      </c>
      <c r="E47" s="469">
        <v>49524058.377266362</v>
      </c>
      <c r="F47" s="469">
        <v>51148939.88231352</v>
      </c>
      <c r="G47" s="470">
        <v>52370067.041590557</v>
      </c>
    </row>
    <row r="48" spans="1:7" ht="15" thickBot="1">
      <c r="A48" s="465">
        <v>33</v>
      </c>
      <c r="B48" s="252" t="s">
        <v>500</v>
      </c>
      <c r="C48" s="475">
        <v>1.6796411136881491</v>
      </c>
      <c r="D48" s="476">
        <v>1.7482978503636055</v>
      </c>
      <c r="E48" s="476">
        <v>1.7951755376957532</v>
      </c>
      <c r="F48" s="476">
        <v>1.7594683696774682</v>
      </c>
      <c r="G48" s="477">
        <v>1.6960621514025338</v>
      </c>
    </row>
    <row r="49" spans="1:2">
      <c r="A49" s="21"/>
    </row>
    <row r="50" spans="1:2" ht="38.25">
      <c r="B50" s="333" t="s">
        <v>479</v>
      </c>
    </row>
    <row r="51" spans="1:2" ht="51">
      <c r="B51" s="333" t="s">
        <v>394</v>
      </c>
    </row>
    <row r="53" spans="1:2">
      <c r="B53" s="33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F7" sqref="F7:G41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3" width="11.7109375" style="4" customWidth="1"/>
    <col min="4" max="4" width="13.28515625" style="4" customWidth="1"/>
    <col min="5" max="5" width="14.5703125" style="4" customWidth="1"/>
    <col min="6" max="6" width="11.7109375" style="4" customWidth="1"/>
    <col min="7" max="7" width="13.7109375" style="4" customWidth="1"/>
    <col min="8" max="8" width="14.5703125" style="4" customWidth="1"/>
    <col min="9" max="16384" width="9.140625" style="5"/>
  </cols>
  <sheetData>
    <row r="1" spans="1:8">
      <c r="A1" s="2" t="s">
        <v>31</v>
      </c>
      <c r="B1" s="4" t="str">
        <f>'Info '!C2</f>
        <v>JSC ZIRAAT BANK GEORGIA</v>
      </c>
    </row>
    <row r="2" spans="1:8">
      <c r="A2" s="2" t="s">
        <v>32</v>
      </c>
      <c r="B2" s="459">
        <f>'1. key ratios '!B2</f>
        <v>44286</v>
      </c>
    </row>
    <row r="3" spans="1:8">
      <c r="A3" s="2"/>
    </row>
    <row r="4" spans="1:8" ht="15" thickBot="1">
      <c r="A4" s="22" t="s">
        <v>33</v>
      </c>
      <c r="B4" s="23" t="s">
        <v>34</v>
      </c>
      <c r="C4" s="22"/>
      <c r="D4" s="24"/>
      <c r="E4" s="24"/>
      <c r="F4" s="25"/>
      <c r="G4" s="25"/>
      <c r="H4" s="26" t="s">
        <v>74</v>
      </c>
    </row>
    <row r="5" spans="1:8">
      <c r="A5" s="27"/>
      <c r="B5" s="28"/>
      <c r="C5" s="522" t="s">
        <v>69</v>
      </c>
      <c r="D5" s="523"/>
      <c r="E5" s="524"/>
      <c r="F5" s="522" t="s">
        <v>73</v>
      </c>
      <c r="G5" s="523"/>
      <c r="H5" s="525"/>
    </row>
    <row r="6" spans="1:8">
      <c r="A6" s="29" t="s">
        <v>6</v>
      </c>
      <c r="B6" s="30" t="s">
        <v>35</v>
      </c>
      <c r="C6" s="31" t="s">
        <v>70</v>
      </c>
      <c r="D6" s="31" t="s">
        <v>71</v>
      </c>
      <c r="E6" s="31" t="s">
        <v>72</v>
      </c>
      <c r="F6" s="31" t="s">
        <v>70</v>
      </c>
      <c r="G6" s="31" t="s">
        <v>71</v>
      </c>
      <c r="H6" s="32" t="s">
        <v>72</v>
      </c>
    </row>
    <row r="7" spans="1:8">
      <c r="A7" s="29">
        <v>1</v>
      </c>
      <c r="B7" s="33" t="s">
        <v>36</v>
      </c>
      <c r="C7" s="34">
        <v>2033143.52</v>
      </c>
      <c r="D7" s="34">
        <v>6733148.4846000001</v>
      </c>
      <c r="E7" s="35">
        <f>C7+D7</f>
        <v>8766292.0045999996</v>
      </c>
      <c r="F7" s="36">
        <v>1503501.73</v>
      </c>
      <c r="G7" s="37">
        <v>4096765.6630000002</v>
      </c>
      <c r="H7" s="38">
        <f>F7+G7</f>
        <v>5600267.3930000002</v>
      </c>
    </row>
    <row r="8" spans="1:8">
      <c r="A8" s="29">
        <v>2</v>
      </c>
      <c r="B8" s="33" t="s">
        <v>37</v>
      </c>
      <c r="C8" s="34">
        <v>8043942.25</v>
      </c>
      <c r="D8" s="34">
        <v>24799864.243100002</v>
      </c>
      <c r="E8" s="35">
        <f t="shared" ref="E8:E19" si="0">C8+D8</f>
        <v>32843806.493100002</v>
      </c>
      <c r="F8" s="36">
        <v>3609477.86</v>
      </c>
      <c r="G8" s="37">
        <v>23214464.432</v>
      </c>
      <c r="H8" s="38">
        <f t="shared" ref="H8:H40" si="1">F8+G8</f>
        <v>26823942.291999999</v>
      </c>
    </row>
    <row r="9" spans="1:8">
      <c r="A9" s="29">
        <v>3</v>
      </c>
      <c r="B9" s="33" t="s">
        <v>38</v>
      </c>
      <c r="C9" s="34">
        <v>24436.43</v>
      </c>
      <c r="D9" s="34">
        <v>3597122.9112</v>
      </c>
      <c r="E9" s="35">
        <f t="shared" si="0"/>
        <v>3621559.3412000001</v>
      </c>
      <c r="F9" s="36">
        <v>20034.29</v>
      </c>
      <c r="G9" s="37">
        <v>9079349.1167000011</v>
      </c>
      <c r="H9" s="38">
        <f t="shared" si="1"/>
        <v>9099383.4067000002</v>
      </c>
    </row>
    <row r="10" spans="1:8">
      <c r="A10" s="29">
        <v>4</v>
      </c>
      <c r="B10" s="33" t="s">
        <v>39</v>
      </c>
      <c r="C10" s="34">
        <v>0</v>
      </c>
      <c r="D10" s="34">
        <v>0</v>
      </c>
      <c r="E10" s="35">
        <f t="shared" si="0"/>
        <v>0</v>
      </c>
      <c r="F10" s="36">
        <v>0</v>
      </c>
      <c r="G10" s="37">
        <v>0</v>
      </c>
      <c r="H10" s="38">
        <f t="shared" si="1"/>
        <v>0</v>
      </c>
    </row>
    <row r="11" spans="1:8">
      <c r="A11" s="29">
        <v>5</v>
      </c>
      <c r="B11" s="33" t="s">
        <v>40</v>
      </c>
      <c r="C11" s="34">
        <v>23430102.859999999</v>
      </c>
      <c r="D11" s="34">
        <v>0</v>
      </c>
      <c r="E11" s="35">
        <f t="shared" si="0"/>
        <v>23430102.859999999</v>
      </c>
      <c r="F11" s="36">
        <v>24831064.210000001</v>
      </c>
      <c r="G11" s="37">
        <v>0</v>
      </c>
      <c r="H11" s="38">
        <f t="shared" si="1"/>
        <v>24831064.210000001</v>
      </c>
    </row>
    <row r="12" spans="1:8">
      <c r="A12" s="29">
        <v>6.1</v>
      </c>
      <c r="B12" s="39" t="s">
        <v>41</v>
      </c>
      <c r="C12" s="34">
        <v>34088307.140000001</v>
      </c>
      <c r="D12" s="34">
        <v>20005512.2267</v>
      </c>
      <c r="E12" s="35">
        <f t="shared" si="0"/>
        <v>54093819.366700001</v>
      </c>
      <c r="F12" s="36">
        <v>32144635.579999998</v>
      </c>
      <c r="G12" s="37">
        <v>19400321.965100002</v>
      </c>
      <c r="H12" s="38">
        <f t="shared" si="1"/>
        <v>51544957.545100003</v>
      </c>
    </row>
    <row r="13" spans="1:8">
      <c r="A13" s="29">
        <v>6.2</v>
      </c>
      <c r="B13" s="39" t="s">
        <v>42</v>
      </c>
      <c r="C13" s="34">
        <v>-2682365.4500000002</v>
      </c>
      <c r="D13" s="34">
        <v>-1864348.3592000001</v>
      </c>
      <c r="E13" s="35">
        <f t="shared" si="0"/>
        <v>-4546713.8092</v>
      </c>
      <c r="F13" s="36">
        <v>-2292717.2599999998</v>
      </c>
      <c r="G13" s="37">
        <v>-1684437.27</v>
      </c>
      <c r="H13" s="38">
        <f t="shared" si="1"/>
        <v>-3977154.53</v>
      </c>
    </row>
    <row r="14" spans="1:8">
      <c r="A14" s="29">
        <v>6</v>
      </c>
      <c r="B14" s="33" t="s">
        <v>43</v>
      </c>
      <c r="C14" s="35">
        <v>31405941.690000001</v>
      </c>
      <c r="D14" s="35">
        <v>18141163.8675</v>
      </c>
      <c r="E14" s="35">
        <f t="shared" si="0"/>
        <v>49547105.557500005</v>
      </c>
      <c r="F14" s="35">
        <v>29851918.32</v>
      </c>
      <c r="G14" s="35">
        <v>17715884.695100002</v>
      </c>
      <c r="H14" s="38">
        <f t="shared" si="1"/>
        <v>47567803.015100002</v>
      </c>
    </row>
    <row r="15" spans="1:8">
      <c r="A15" s="29">
        <v>7</v>
      </c>
      <c r="B15" s="33" t="s">
        <v>44</v>
      </c>
      <c r="C15" s="34">
        <v>387832.73</v>
      </c>
      <c r="D15" s="34">
        <v>226783.54949999999</v>
      </c>
      <c r="E15" s="35">
        <f t="shared" si="0"/>
        <v>614616.27949999995</v>
      </c>
      <c r="F15" s="36">
        <v>1478241.85</v>
      </c>
      <c r="G15" s="37">
        <v>111634.03119999998</v>
      </c>
      <c r="H15" s="38">
        <f t="shared" si="1"/>
        <v>1589875.8812000002</v>
      </c>
    </row>
    <row r="16" spans="1:8">
      <c r="A16" s="29">
        <v>8</v>
      </c>
      <c r="B16" s="33" t="s">
        <v>200</v>
      </c>
      <c r="C16" s="34">
        <v>62320</v>
      </c>
      <c r="D16" s="34">
        <v>0</v>
      </c>
      <c r="E16" s="35">
        <f t="shared" si="0"/>
        <v>62320</v>
      </c>
      <c r="F16" s="36">
        <v>82225</v>
      </c>
      <c r="G16" s="37">
        <v>0</v>
      </c>
      <c r="H16" s="38">
        <f t="shared" si="1"/>
        <v>82225</v>
      </c>
    </row>
    <row r="17" spans="1:8">
      <c r="A17" s="29">
        <v>9</v>
      </c>
      <c r="B17" s="33" t="s">
        <v>45</v>
      </c>
      <c r="C17" s="34">
        <v>0</v>
      </c>
      <c r="D17" s="34">
        <v>0</v>
      </c>
      <c r="E17" s="35">
        <f t="shared" si="0"/>
        <v>0</v>
      </c>
      <c r="F17" s="36">
        <v>0</v>
      </c>
      <c r="G17" s="37">
        <v>0</v>
      </c>
      <c r="H17" s="38">
        <f t="shared" si="1"/>
        <v>0</v>
      </c>
    </row>
    <row r="18" spans="1:8">
      <c r="A18" s="29">
        <v>10</v>
      </c>
      <c r="B18" s="33" t="s">
        <v>46</v>
      </c>
      <c r="C18" s="34">
        <v>6666212.5800000001</v>
      </c>
      <c r="D18" s="34">
        <v>0</v>
      </c>
      <c r="E18" s="35">
        <f t="shared" si="0"/>
        <v>6666212.5800000001</v>
      </c>
      <c r="F18" s="36">
        <v>6697821.5800000001</v>
      </c>
      <c r="G18" s="37">
        <v>0</v>
      </c>
      <c r="H18" s="38">
        <f t="shared" si="1"/>
        <v>6697821.5800000001</v>
      </c>
    </row>
    <row r="19" spans="1:8">
      <c r="A19" s="29">
        <v>11</v>
      </c>
      <c r="B19" s="33" t="s">
        <v>47</v>
      </c>
      <c r="C19" s="34">
        <v>619331.59</v>
      </c>
      <c r="D19" s="34">
        <v>814724.48609999998</v>
      </c>
      <c r="E19" s="35">
        <f t="shared" si="0"/>
        <v>1434056.0760999999</v>
      </c>
      <c r="F19" s="36">
        <v>305267.13</v>
      </c>
      <c r="G19" s="37">
        <v>196007.06950000001</v>
      </c>
      <c r="H19" s="38">
        <f t="shared" si="1"/>
        <v>501274.19949999999</v>
      </c>
    </row>
    <row r="20" spans="1:8">
      <c r="A20" s="29">
        <v>12</v>
      </c>
      <c r="B20" s="41" t="s">
        <v>48</v>
      </c>
      <c r="C20" s="35">
        <v>72673263.650000006</v>
      </c>
      <c r="D20" s="35">
        <v>54312807.542000011</v>
      </c>
      <c r="E20" s="35">
        <f>C20+D20</f>
        <v>126986071.19200002</v>
      </c>
      <c r="F20" s="35">
        <v>68379551.969999999</v>
      </c>
      <c r="G20" s="35">
        <v>54414105.0075</v>
      </c>
      <c r="H20" s="38">
        <f t="shared" si="1"/>
        <v>122793656.97749999</v>
      </c>
    </row>
    <row r="21" spans="1:8">
      <c r="A21" s="29"/>
      <c r="B21" s="30" t="s">
        <v>49</v>
      </c>
      <c r="C21" s="42"/>
      <c r="D21" s="42"/>
      <c r="E21" s="42"/>
      <c r="F21" s="43"/>
      <c r="G21" s="44"/>
      <c r="H21" s="45"/>
    </row>
    <row r="22" spans="1:8">
      <c r="A22" s="29">
        <v>13</v>
      </c>
      <c r="B22" s="33" t="s">
        <v>50</v>
      </c>
      <c r="C22" s="34">
        <v>0</v>
      </c>
      <c r="D22" s="34">
        <v>2558850</v>
      </c>
      <c r="E22" s="35">
        <f>C22+D22</f>
        <v>2558850</v>
      </c>
      <c r="F22" s="36">
        <v>0</v>
      </c>
      <c r="G22" s="37">
        <v>2463375</v>
      </c>
      <c r="H22" s="38">
        <f t="shared" si="1"/>
        <v>2463375</v>
      </c>
    </row>
    <row r="23" spans="1:8">
      <c r="A23" s="29">
        <v>14</v>
      </c>
      <c r="B23" s="33" t="s">
        <v>51</v>
      </c>
      <c r="C23" s="34">
        <v>8932696.0099999998</v>
      </c>
      <c r="D23" s="34">
        <v>44148361.249499992</v>
      </c>
      <c r="E23" s="35">
        <f t="shared" ref="E23:E40" si="2">C23+D23</f>
        <v>53081057.259499989</v>
      </c>
      <c r="F23" s="36">
        <v>7488587.8200000003</v>
      </c>
      <c r="G23" s="37">
        <v>31559721.057400003</v>
      </c>
      <c r="H23" s="38">
        <f t="shared" si="1"/>
        <v>39048308.877400003</v>
      </c>
    </row>
    <row r="24" spans="1:8">
      <c r="A24" s="29">
        <v>15</v>
      </c>
      <c r="B24" s="33" t="s">
        <v>52</v>
      </c>
      <c r="C24" s="34">
        <v>2562344.67</v>
      </c>
      <c r="D24" s="34">
        <v>4025658.4182000002</v>
      </c>
      <c r="E24" s="35">
        <f t="shared" si="2"/>
        <v>6588003.0882000001</v>
      </c>
      <c r="F24" s="36">
        <v>2453122.1800000002</v>
      </c>
      <c r="G24" s="37">
        <v>6421996.7997000003</v>
      </c>
      <c r="H24" s="38">
        <f t="shared" si="1"/>
        <v>8875118.979700001</v>
      </c>
    </row>
    <row r="25" spans="1:8">
      <c r="A25" s="29">
        <v>16</v>
      </c>
      <c r="B25" s="33" t="s">
        <v>53</v>
      </c>
      <c r="C25" s="34">
        <v>274288.82</v>
      </c>
      <c r="D25" s="34">
        <v>4226061.8291999996</v>
      </c>
      <c r="E25" s="35">
        <f t="shared" si="2"/>
        <v>4500350.6491999999</v>
      </c>
      <c r="F25" s="36">
        <v>737906</v>
      </c>
      <c r="G25" s="37">
        <v>14761744.580200002</v>
      </c>
      <c r="H25" s="38">
        <f t="shared" si="1"/>
        <v>15499650.580200002</v>
      </c>
    </row>
    <row r="26" spans="1:8">
      <c r="A26" s="29">
        <v>17</v>
      </c>
      <c r="B26" s="33" t="s">
        <v>54</v>
      </c>
      <c r="C26" s="42">
        <v>0</v>
      </c>
      <c r="D26" s="42">
        <v>0</v>
      </c>
      <c r="E26" s="35">
        <f t="shared" si="2"/>
        <v>0</v>
      </c>
      <c r="F26" s="43">
        <v>0</v>
      </c>
      <c r="G26" s="44">
        <v>0</v>
      </c>
      <c r="H26" s="38">
        <f t="shared" si="1"/>
        <v>0</v>
      </c>
    </row>
    <row r="27" spans="1:8">
      <c r="A27" s="29">
        <v>18</v>
      </c>
      <c r="B27" s="33" t="s">
        <v>55</v>
      </c>
      <c r="C27" s="34">
        <v>0</v>
      </c>
      <c r="D27" s="34">
        <v>0</v>
      </c>
      <c r="E27" s="35">
        <f t="shared" si="2"/>
        <v>0</v>
      </c>
      <c r="F27" s="36">
        <v>8121.83</v>
      </c>
      <c r="G27" s="37">
        <v>0</v>
      </c>
      <c r="H27" s="38">
        <f t="shared" si="1"/>
        <v>8121.83</v>
      </c>
    </row>
    <row r="28" spans="1:8">
      <c r="A28" s="29">
        <v>19</v>
      </c>
      <c r="B28" s="33" t="s">
        <v>56</v>
      </c>
      <c r="C28" s="34">
        <v>13514.71</v>
      </c>
      <c r="D28" s="34">
        <v>137253.54250000001</v>
      </c>
      <c r="E28" s="35">
        <f t="shared" si="2"/>
        <v>150768.2525</v>
      </c>
      <c r="F28" s="36">
        <v>20609.97</v>
      </c>
      <c r="G28" s="37">
        <v>243795.85070000001</v>
      </c>
      <c r="H28" s="38">
        <f t="shared" si="1"/>
        <v>264405.82070000004</v>
      </c>
    </row>
    <row r="29" spans="1:8">
      <c r="A29" s="29">
        <v>20</v>
      </c>
      <c r="B29" s="33" t="s">
        <v>57</v>
      </c>
      <c r="C29" s="34">
        <v>1788814.87</v>
      </c>
      <c r="D29" s="34">
        <v>986274.46580000001</v>
      </c>
      <c r="E29" s="35">
        <f t="shared" si="2"/>
        <v>2775089.3358</v>
      </c>
      <c r="F29" s="36">
        <v>904865.4</v>
      </c>
      <c r="G29" s="37">
        <v>1096296.2985</v>
      </c>
      <c r="H29" s="38">
        <f t="shared" si="1"/>
        <v>2001161.6984999999</v>
      </c>
    </row>
    <row r="30" spans="1:8">
      <c r="A30" s="29">
        <v>21</v>
      </c>
      <c r="B30" s="33" t="s">
        <v>58</v>
      </c>
      <c r="C30" s="34">
        <v>0</v>
      </c>
      <c r="D30" s="34">
        <v>0</v>
      </c>
      <c r="E30" s="35">
        <f t="shared" si="2"/>
        <v>0</v>
      </c>
      <c r="F30" s="36">
        <v>0</v>
      </c>
      <c r="G30" s="37">
        <v>0</v>
      </c>
      <c r="H30" s="38">
        <f t="shared" si="1"/>
        <v>0</v>
      </c>
    </row>
    <row r="31" spans="1:8">
      <c r="A31" s="29">
        <v>22</v>
      </c>
      <c r="B31" s="41" t="s">
        <v>59</v>
      </c>
      <c r="C31" s="35">
        <v>13571659.080000002</v>
      </c>
      <c r="D31" s="35">
        <v>56082459.505199991</v>
      </c>
      <c r="E31" s="35">
        <f>C31+D31</f>
        <v>69654118.585199997</v>
      </c>
      <c r="F31" s="35">
        <v>11613213.200000001</v>
      </c>
      <c r="G31" s="35">
        <v>56546929.586500004</v>
      </c>
      <c r="H31" s="38">
        <f t="shared" si="1"/>
        <v>68160142.786500007</v>
      </c>
    </row>
    <row r="32" spans="1:8">
      <c r="A32" s="29"/>
      <c r="B32" s="30" t="s">
        <v>60</v>
      </c>
      <c r="C32" s="42"/>
      <c r="D32" s="42"/>
      <c r="E32" s="34"/>
      <c r="F32" s="43"/>
      <c r="G32" s="44"/>
      <c r="H32" s="45"/>
    </row>
    <row r="33" spans="1:8">
      <c r="A33" s="29">
        <v>23</v>
      </c>
      <c r="B33" s="33" t="s">
        <v>61</v>
      </c>
      <c r="C33" s="34">
        <v>50000000</v>
      </c>
      <c r="D33" s="42">
        <v>0</v>
      </c>
      <c r="E33" s="35">
        <f t="shared" si="2"/>
        <v>50000000</v>
      </c>
      <c r="F33" s="36">
        <v>50000000</v>
      </c>
      <c r="G33" s="44">
        <v>0</v>
      </c>
      <c r="H33" s="38">
        <f t="shared" si="1"/>
        <v>50000000</v>
      </c>
    </row>
    <row r="34" spans="1:8">
      <c r="A34" s="29">
        <v>24</v>
      </c>
      <c r="B34" s="33" t="s">
        <v>62</v>
      </c>
      <c r="C34" s="34">
        <v>0</v>
      </c>
      <c r="D34" s="42">
        <v>0</v>
      </c>
      <c r="E34" s="35">
        <f t="shared" si="2"/>
        <v>0</v>
      </c>
      <c r="F34" s="36">
        <v>0</v>
      </c>
      <c r="G34" s="44">
        <v>0</v>
      </c>
      <c r="H34" s="38">
        <f t="shared" si="1"/>
        <v>0</v>
      </c>
    </row>
    <row r="35" spans="1:8">
      <c r="A35" s="29">
        <v>25</v>
      </c>
      <c r="B35" s="40" t="s">
        <v>63</v>
      </c>
      <c r="C35" s="34">
        <v>0</v>
      </c>
      <c r="D35" s="42">
        <v>0</v>
      </c>
      <c r="E35" s="35">
        <f t="shared" si="2"/>
        <v>0</v>
      </c>
      <c r="F35" s="36">
        <v>0</v>
      </c>
      <c r="G35" s="44">
        <v>0</v>
      </c>
      <c r="H35" s="38">
        <f t="shared" si="1"/>
        <v>0</v>
      </c>
    </row>
    <row r="36" spans="1:8">
      <c r="A36" s="29">
        <v>26</v>
      </c>
      <c r="B36" s="33" t="s">
        <v>64</v>
      </c>
      <c r="C36" s="34">
        <v>0</v>
      </c>
      <c r="D36" s="42">
        <v>0</v>
      </c>
      <c r="E36" s="35">
        <f t="shared" si="2"/>
        <v>0</v>
      </c>
      <c r="F36" s="36">
        <v>0</v>
      </c>
      <c r="G36" s="44">
        <v>0</v>
      </c>
      <c r="H36" s="38">
        <f t="shared" si="1"/>
        <v>0</v>
      </c>
    </row>
    <row r="37" spans="1:8">
      <c r="A37" s="29">
        <v>27</v>
      </c>
      <c r="B37" s="33" t="s">
        <v>65</v>
      </c>
      <c r="C37" s="34">
        <v>0</v>
      </c>
      <c r="D37" s="42">
        <v>0</v>
      </c>
      <c r="E37" s="35">
        <f t="shared" si="2"/>
        <v>0</v>
      </c>
      <c r="F37" s="36">
        <v>0</v>
      </c>
      <c r="G37" s="44">
        <v>0</v>
      </c>
      <c r="H37" s="38">
        <f t="shared" si="1"/>
        <v>0</v>
      </c>
    </row>
    <row r="38" spans="1:8">
      <c r="A38" s="29">
        <v>28</v>
      </c>
      <c r="B38" s="33" t="s">
        <v>66</v>
      </c>
      <c r="C38" s="34">
        <v>7331952.71</v>
      </c>
      <c r="D38" s="42">
        <v>0</v>
      </c>
      <c r="E38" s="35">
        <f t="shared" si="2"/>
        <v>7331952.71</v>
      </c>
      <c r="F38" s="36">
        <v>4633514.18</v>
      </c>
      <c r="G38" s="44">
        <v>0</v>
      </c>
      <c r="H38" s="38">
        <f t="shared" si="1"/>
        <v>4633514.18</v>
      </c>
    </row>
    <row r="39" spans="1:8">
      <c r="A39" s="29">
        <v>29</v>
      </c>
      <c r="B39" s="33" t="s">
        <v>67</v>
      </c>
      <c r="C39" s="34">
        <v>0</v>
      </c>
      <c r="D39" s="42">
        <v>0</v>
      </c>
      <c r="E39" s="35">
        <f t="shared" si="2"/>
        <v>0</v>
      </c>
      <c r="F39" s="36">
        <v>0</v>
      </c>
      <c r="G39" s="44">
        <v>0</v>
      </c>
      <c r="H39" s="38">
        <f t="shared" si="1"/>
        <v>0</v>
      </c>
    </row>
    <row r="40" spans="1:8">
      <c r="A40" s="29">
        <v>30</v>
      </c>
      <c r="B40" s="299" t="s">
        <v>267</v>
      </c>
      <c r="C40" s="34">
        <v>57331952.710000001</v>
      </c>
      <c r="D40" s="42">
        <v>0</v>
      </c>
      <c r="E40" s="35">
        <f t="shared" si="2"/>
        <v>57331952.710000001</v>
      </c>
      <c r="F40" s="36">
        <v>54633514.18</v>
      </c>
      <c r="G40" s="44">
        <v>0</v>
      </c>
      <c r="H40" s="38">
        <f t="shared" si="1"/>
        <v>54633514.18</v>
      </c>
    </row>
    <row r="41" spans="1:8" ht="15" thickBot="1">
      <c r="A41" s="46">
        <v>31</v>
      </c>
      <c r="B41" s="47" t="s">
        <v>68</v>
      </c>
      <c r="C41" s="48">
        <v>70903611.790000007</v>
      </c>
      <c r="D41" s="48">
        <v>56082459.505199991</v>
      </c>
      <c r="E41" s="48">
        <f>C41+D41</f>
        <v>126986071.29519999</v>
      </c>
      <c r="F41" s="48">
        <v>66246727.380000003</v>
      </c>
      <c r="G41" s="48">
        <v>56546929.586500004</v>
      </c>
      <c r="H41" s="49">
        <f>F41+G41</f>
        <v>122793656.96650001</v>
      </c>
    </row>
    <row r="43" spans="1:8">
      <c r="B43" s="50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pane xSplit="1" ySplit="6" topLeftCell="B64" activePane="bottomRight" state="frozen"/>
      <selection activeCell="B9" sqref="B9"/>
      <selection pane="topRight" activeCell="B9" sqref="B9"/>
      <selection pane="bottomLeft" activeCell="B9" sqref="B9"/>
      <selection pane="bottomRight" activeCell="F8" sqref="F8:G67"/>
    </sheetView>
  </sheetViews>
  <sheetFormatPr defaultColWidth="9.140625" defaultRowHeight="12.75"/>
  <cols>
    <col min="1" max="1" width="9.5703125" style="4" bestFit="1" customWidth="1"/>
    <col min="2" max="2" width="89.140625" style="4" customWidth="1"/>
    <col min="3" max="8" width="12.7109375" style="4" customWidth="1"/>
    <col min="9" max="9" width="8.85546875" style="4" customWidth="1"/>
    <col min="10" max="16384" width="9.140625" style="4"/>
  </cols>
  <sheetData>
    <row r="1" spans="1:8">
      <c r="A1" s="2" t="s">
        <v>31</v>
      </c>
      <c r="B1" s="3" t="str">
        <f>'Info '!C2</f>
        <v>JSC ZIRAAT BANK GEORGIA</v>
      </c>
      <c r="C1" s="3">
        <f>'Info '!D2</f>
        <v>0</v>
      </c>
    </row>
    <row r="2" spans="1:8">
      <c r="A2" s="2" t="s">
        <v>32</v>
      </c>
      <c r="B2" s="3"/>
      <c r="C2" s="458">
        <v>44286</v>
      </c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5" thickBot="1">
      <c r="A4" s="52" t="s">
        <v>196</v>
      </c>
      <c r="B4" s="253" t="s">
        <v>23</v>
      </c>
      <c r="C4" s="22"/>
      <c r="D4" s="24"/>
      <c r="E4" s="24"/>
      <c r="F4" s="25"/>
      <c r="G4" s="25"/>
      <c r="H4" s="53" t="s">
        <v>74</v>
      </c>
    </row>
    <row r="5" spans="1:8">
      <c r="A5" s="54" t="s">
        <v>6</v>
      </c>
      <c r="B5" s="55"/>
      <c r="C5" s="522" t="s">
        <v>69</v>
      </c>
      <c r="D5" s="523"/>
      <c r="E5" s="524"/>
      <c r="F5" s="522" t="s">
        <v>73</v>
      </c>
      <c r="G5" s="523"/>
      <c r="H5" s="525"/>
    </row>
    <row r="6" spans="1:8">
      <c r="A6" s="56" t="s">
        <v>6</v>
      </c>
      <c r="B6" s="57"/>
      <c r="C6" s="58" t="s">
        <v>70</v>
      </c>
      <c r="D6" s="58" t="s">
        <v>71</v>
      </c>
      <c r="E6" s="58" t="s">
        <v>72</v>
      </c>
      <c r="F6" s="58" t="s">
        <v>70</v>
      </c>
      <c r="G6" s="58" t="s">
        <v>71</v>
      </c>
      <c r="H6" s="59" t="s">
        <v>72</v>
      </c>
    </row>
    <row r="7" spans="1:8">
      <c r="A7" s="60"/>
      <c r="B7" s="253" t="s">
        <v>195</v>
      </c>
      <c r="C7" s="61"/>
      <c r="D7" s="61"/>
      <c r="E7" s="61"/>
      <c r="F7" s="61"/>
      <c r="G7" s="61"/>
      <c r="H7" s="62"/>
    </row>
    <row r="8" spans="1:8">
      <c r="A8" s="60">
        <v>1</v>
      </c>
      <c r="B8" s="63" t="s">
        <v>194</v>
      </c>
      <c r="C8" s="61">
        <v>207562.31</v>
      </c>
      <c r="D8" s="61">
        <v>-11114.21</v>
      </c>
      <c r="E8" s="64">
        <f t="shared" ref="E8:E22" si="0">C8+D8</f>
        <v>196448.1</v>
      </c>
      <c r="F8" s="61">
        <v>207646.64</v>
      </c>
      <c r="G8" s="61">
        <v>71744.399999999994</v>
      </c>
      <c r="H8" s="65">
        <f t="shared" ref="H8:H22" si="1">F8+G8</f>
        <v>279391.04000000004</v>
      </c>
    </row>
    <row r="9" spans="1:8">
      <c r="A9" s="60">
        <v>2</v>
      </c>
      <c r="B9" s="63" t="s">
        <v>193</v>
      </c>
      <c r="C9" s="66">
        <v>887751.33000000007</v>
      </c>
      <c r="D9" s="66">
        <v>331226.55000000005</v>
      </c>
      <c r="E9" s="64">
        <f t="shared" si="0"/>
        <v>1218977.8800000001</v>
      </c>
      <c r="F9" s="66">
        <v>836405.02</v>
      </c>
      <c r="G9" s="66">
        <v>303430.45</v>
      </c>
      <c r="H9" s="65">
        <f t="shared" si="1"/>
        <v>1139835.47</v>
      </c>
    </row>
    <row r="10" spans="1:8">
      <c r="A10" s="60">
        <v>2.1</v>
      </c>
      <c r="B10" s="67" t="s">
        <v>192</v>
      </c>
      <c r="C10" s="61">
        <v>0</v>
      </c>
      <c r="D10" s="61">
        <v>0</v>
      </c>
      <c r="E10" s="64">
        <f t="shared" si="0"/>
        <v>0</v>
      </c>
      <c r="F10" s="61">
        <v>0</v>
      </c>
      <c r="G10" s="61">
        <v>0</v>
      </c>
      <c r="H10" s="65">
        <f t="shared" si="1"/>
        <v>0</v>
      </c>
    </row>
    <row r="11" spans="1:8">
      <c r="A11" s="60">
        <v>2.2000000000000002</v>
      </c>
      <c r="B11" s="67" t="s">
        <v>191</v>
      </c>
      <c r="C11" s="61">
        <v>658129.69999999995</v>
      </c>
      <c r="D11" s="61">
        <v>106756.38</v>
      </c>
      <c r="E11" s="64">
        <f t="shared" si="0"/>
        <v>764886.08</v>
      </c>
      <c r="F11" s="61">
        <v>721811.28</v>
      </c>
      <c r="G11" s="61">
        <v>122056.71</v>
      </c>
      <c r="H11" s="65">
        <f t="shared" si="1"/>
        <v>843867.99</v>
      </c>
    </row>
    <row r="12" spans="1:8">
      <c r="A12" s="60">
        <v>2.2999999999999998</v>
      </c>
      <c r="B12" s="67" t="s">
        <v>190</v>
      </c>
      <c r="C12" s="61">
        <v>0</v>
      </c>
      <c r="D12" s="61">
        <v>0</v>
      </c>
      <c r="E12" s="64">
        <f t="shared" si="0"/>
        <v>0</v>
      </c>
      <c r="F12" s="61">
        <v>0</v>
      </c>
      <c r="G12" s="61">
        <v>0</v>
      </c>
      <c r="H12" s="65">
        <f t="shared" si="1"/>
        <v>0</v>
      </c>
    </row>
    <row r="13" spans="1:8">
      <c r="A13" s="60">
        <v>2.4</v>
      </c>
      <c r="B13" s="67" t="s">
        <v>189</v>
      </c>
      <c r="C13" s="61">
        <v>0</v>
      </c>
      <c r="D13" s="61">
        <v>0</v>
      </c>
      <c r="E13" s="64">
        <f t="shared" si="0"/>
        <v>0</v>
      </c>
      <c r="F13" s="61">
        <v>0</v>
      </c>
      <c r="G13" s="61">
        <v>0</v>
      </c>
      <c r="H13" s="65">
        <f t="shared" si="1"/>
        <v>0</v>
      </c>
    </row>
    <row r="14" spans="1:8">
      <c r="A14" s="60">
        <v>2.5</v>
      </c>
      <c r="B14" s="67" t="s">
        <v>188</v>
      </c>
      <c r="C14" s="61">
        <v>58675.03</v>
      </c>
      <c r="D14" s="61">
        <v>43770.93</v>
      </c>
      <c r="E14" s="64">
        <f t="shared" si="0"/>
        <v>102445.95999999999</v>
      </c>
      <c r="F14" s="61">
        <v>8301.85</v>
      </c>
      <c r="G14" s="61">
        <v>45393.08</v>
      </c>
      <c r="H14" s="65">
        <f t="shared" si="1"/>
        <v>53694.93</v>
      </c>
    </row>
    <row r="15" spans="1:8">
      <c r="A15" s="60">
        <v>2.6</v>
      </c>
      <c r="B15" s="67" t="s">
        <v>187</v>
      </c>
      <c r="C15" s="61">
        <v>0</v>
      </c>
      <c r="D15" s="61">
        <v>4461.92</v>
      </c>
      <c r="E15" s="64">
        <f t="shared" si="0"/>
        <v>4461.92</v>
      </c>
      <c r="F15" s="61">
        <v>0</v>
      </c>
      <c r="G15" s="61">
        <v>0</v>
      </c>
      <c r="H15" s="65">
        <f t="shared" si="1"/>
        <v>0</v>
      </c>
    </row>
    <row r="16" spans="1:8">
      <c r="A16" s="60">
        <v>2.7</v>
      </c>
      <c r="B16" s="67" t="s">
        <v>186</v>
      </c>
      <c r="C16" s="61">
        <v>0</v>
      </c>
      <c r="D16" s="61">
        <v>41188.07</v>
      </c>
      <c r="E16" s="64">
        <f t="shared" si="0"/>
        <v>41188.07</v>
      </c>
      <c r="F16" s="61">
        <v>0</v>
      </c>
      <c r="G16" s="61">
        <v>11519.56</v>
      </c>
      <c r="H16" s="65">
        <f t="shared" si="1"/>
        <v>11519.56</v>
      </c>
    </row>
    <row r="17" spans="1:8">
      <c r="A17" s="60">
        <v>2.8</v>
      </c>
      <c r="B17" s="67" t="s">
        <v>185</v>
      </c>
      <c r="C17" s="61">
        <v>167834.67</v>
      </c>
      <c r="D17" s="61">
        <v>135049.25</v>
      </c>
      <c r="E17" s="64">
        <f t="shared" si="0"/>
        <v>302883.92000000004</v>
      </c>
      <c r="F17" s="61">
        <v>103317.09</v>
      </c>
      <c r="G17" s="61">
        <v>124461.1</v>
      </c>
      <c r="H17" s="65">
        <f t="shared" si="1"/>
        <v>227778.19</v>
      </c>
    </row>
    <row r="18" spans="1:8">
      <c r="A18" s="60">
        <v>2.9</v>
      </c>
      <c r="B18" s="67" t="s">
        <v>184</v>
      </c>
      <c r="C18" s="61">
        <v>3111.93</v>
      </c>
      <c r="D18" s="61">
        <v>0</v>
      </c>
      <c r="E18" s="64">
        <f t="shared" si="0"/>
        <v>3111.93</v>
      </c>
      <c r="F18" s="61">
        <v>2974.8</v>
      </c>
      <c r="G18" s="61">
        <v>0</v>
      </c>
      <c r="H18" s="65">
        <f t="shared" si="1"/>
        <v>2974.8</v>
      </c>
    </row>
    <row r="19" spans="1:8">
      <c r="A19" s="60">
        <v>3</v>
      </c>
      <c r="B19" s="63" t="s">
        <v>183</v>
      </c>
      <c r="C19" s="61">
        <v>5837.12</v>
      </c>
      <c r="D19" s="61">
        <v>8023.49</v>
      </c>
      <c r="E19" s="64">
        <f t="shared" si="0"/>
        <v>13860.61</v>
      </c>
      <c r="F19" s="61">
        <v>13038.03</v>
      </c>
      <c r="G19" s="61">
        <v>14722.33</v>
      </c>
      <c r="H19" s="65">
        <f t="shared" si="1"/>
        <v>27760.36</v>
      </c>
    </row>
    <row r="20" spans="1:8">
      <c r="A20" s="60">
        <v>4</v>
      </c>
      <c r="B20" s="63" t="s">
        <v>182</v>
      </c>
      <c r="C20" s="61">
        <v>430539.41</v>
      </c>
      <c r="D20" s="61">
        <v>0</v>
      </c>
      <c r="E20" s="64">
        <f t="shared" si="0"/>
        <v>430539.41</v>
      </c>
      <c r="F20" s="61">
        <v>376533.8</v>
      </c>
      <c r="G20" s="61">
        <v>0</v>
      </c>
      <c r="H20" s="65">
        <f t="shared" si="1"/>
        <v>376533.8</v>
      </c>
    </row>
    <row r="21" spans="1:8">
      <c r="A21" s="60">
        <v>5</v>
      </c>
      <c r="B21" s="63" t="s">
        <v>181</v>
      </c>
      <c r="C21" s="61">
        <v>35673.08</v>
      </c>
      <c r="D21" s="61">
        <v>66937.320000000007</v>
      </c>
      <c r="E21" s="64">
        <f t="shared" si="0"/>
        <v>102610.40000000001</v>
      </c>
      <c r="F21" s="61">
        <v>37654.29</v>
      </c>
      <c r="G21" s="61">
        <v>101138.22</v>
      </c>
      <c r="H21" s="65">
        <f t="shared" si="1"/>
        <v>138792.51</v>
      </c>
    </row>
    <row r="22" spans="1:8">
      <c r="A22" s="60">
        <v>6</v>
      </c>
      <c r="B22" s="68" t="s">
        <v>180</v>
      </c>
      <c r="C22" s="66">
        <v>1567363.2500000002</v>
      </c>
      <c r="D22" s="66">
        <v>395073.15</v>
      </c>
      <c r="E22" s="64">
        <f t="shared" si="0"/>
        <v>1962436.4000000004</v>
      </c>
      <c r="F22" s="66">
        <v>1471277.78</v>
      </c>
      <c r="G22" s="66">
        <v>491035.39999999997</v>
      </c>
      <c r="H22" s="65">
        <f t="shared" si="1"/>
        <v>1962313.18</v>
      </c>
    </row>
    <row r="23" spans="1:8">
      <c r="A23" s="60"/>
      <c r="B23" s="253" t="s">
        <v>179</v>
      </c>
      <c r="C23" s="69"/>
      <c r="D23" s="69"/>
      <c r="E23" s="70"/>
      <c r="F23" s="69"/>
      <c r="G23" s="69"/>
      <c r="H23" s="71"/>
    </row>
    <row r="24" spans="1:8">
      <c r="A24" s="60">
        <v>7</v>
      </c>
      <c r="B24" s="63" t="s">
        <v>178</v>
      </c>
      <c r="C24" s="61">
        <v>20293.93</v>
      </c>
      <c r="D24" s="61">
        <v>1483.1399999999999</v>
      </c>
      <c r="E24" s="64">
        <f t="shared" ref="E24:E31" si="2">C24+D24</f>
        <v>21777.07</v>
      </c>
      <c r="F24" s="61">
        <v>0</v>
      </c>
      <c r="G24" s="61">
        <v>0</v>
      </c>
      <c r="H24" s="65">
        <f t="shared" ref="H24:H31" si="3">F24+G24</f>
        <v>0</v>
      </c>
    </row>
    <row r="25" spans="1:8">
      <c r="A25" s="60">
        <v>8</v>
      </c>
      <c r="B25" s="63" t="s">
        <v>177</v>
      </c>
      <c r="C25" s="61">
        <v>1679.1699999999983</v>
      </c>
      <c r="D25" s="61">
        <v>12494.87</v>
      </c>
      <c r="E25" s="64">
        <f t="shared" si="2"/>
        <v>14174.039999999999</v>
      </c>
      <c r="F25" s="61">
        <v>17201.669999999998</v>
      </c>
      <c r="G25" s="61">
        <v>103958.22</v>
      </c>
      <c r="H25" s="65">
        <f t="shared" si="3"/>
        <v>121159.89</v>
      </c>
    </row>
    <row r="26" spans="1:8">
      <c r="A26" s="60">
        <v>9</v>
      </c>
      <c r="B26" s="63" t="s">
        <v>176</v>
      </c>
      <c r="C26" s="61">
        <v>0</v>
      </c>
      <c r="D26" s="61">
        <v>9414.3799999999992</v>
      </c>
      <c r="E26" s="64">
        <f t="shared" si="2"/>
        <v>9414.3799999999992</v>
      </c>
      <c r="F26" s="61">
        <v>0</v>
      </c>
      <c r="G26" s="61">
        <v>8589.0300000000007</v>
      </c>
      <c r="H26" s="65">
        <f t="shared" si="3"/>
        <v>8589.0300000000007</v>
      </c>
    </row>
    <row r="27" spans="1:8">
      <c r="A27" s="60">
        <v>10</v>
      </c>
      <c r="B27" s="63" t="s">
        <v>175</v>
      </c>
      <c r="C27" s="61"/>
      <c r="D27" s="61"/>
      <c r="E27" s="64">
        <f t="shared" si="2"/>
        <v>0</v>
      </c>
      <c r="F27" s="61"/>
      <c r="G27" s="61"/>
      <c r="H27" s="65">
        <f t="shared" si="3"/>
        <v>0</v>
      </c>
    </row>
    <row r="28" spans="1:8">
      <c r="A28" s="60">
        <v>11</v>
      </c>
      <c r="B28" s="63" t="s">
        <v>174</v>
      </c>
      <c r="C28" s="61">
        <v>0</v>
      </c>
      <c r="D28" s="61">
        <v>791.28</v>
      </c>
      <c r="E28" s="64">
        <f t="shared" si="2"/>
        <v>791.28</v>
      </c>
      <c r="F28" s="61">
        <v>0</v>
      </c>
      <c r="G28" s="61">
        <v>147.87</v>
      </c>
      <c r="H28" s="65">
        <f t="shared" si="3"/>
        <v>147.87</v>
      </c>
    </row>
    <row r="29" spans="1:8">
      <c r="A29" s="60">
        <v>12</v>
      </c>
      <c r="B29" s="63" t="s">
        <v>173</v>
      </c>
      <c r="C29" s="61">
        <v>20926.79</v>
      </c>
      <c r="D29" s="61">
        <v>2244.87</v>
      </c>
      <c r="E29" s="64">
        <f t="shared" si="2"/>
        <v>23171.66</v>
      </c>
      <c r="F29" s="61">
        <v>12464.3</v>
      </c>
      <c r="G29" s="61">
        <v>3055.18</v>
      </c>
      <c r="H29" s="65">
        <f t="shared" si="3"/>
        <v>15519.48</v>
      </c>
    </row>
    <row r="30" spans="1:8">
      <c r="A30" s="60">
        <v>13</v>
      </c>
      <c r="B30" s="72" t="s">
        <v>172</v>
      </c>
      <c r="C30" s="66">
        <v>42899.89</v>
      </c>
      <c r="D30" s="66">
        <v>26428.539999999997</v>
      </c>
      <c r="E30" s="64">
        <f t="shared" si="2"/>
        <v>69328.429999999993</v>
      </c>
      <c r="F30" s="66">
        <v>29665.969999999998</v>
      </c>
      <c r="G30" s="66">
        <v>115750.29999999999</v>
      </c>
      <c r="H30" s="65">
        <f t="shared" si="3"/>
        <v>145416.26999999999</v>
      </c>
    </row>
    <row r="31" spans="1:8">
      <c r="A31" s="60">
        <v>14</v>
      </c>
      <c r="B31" s="72" t="s">
        <v>171</v>
      </c>
      <c r="C31" s="66">
        <v>1524463.3600000003</v>
      </c>
      <c r="D31" s="66">
        <v>368644.61000000004</v>
      </c>
      <c r="E31" s="64">
        <f t="shared" si="2"/>
        <v>1893107.9700000004</v>
      </c>
      <c r="F31" s="66">
        <v>1441611.81</v>
      </c>
      <c r="G31" s="66">
        <v>375285.1</v>
      </c>
      <c r="H31" s="65">
        <f t="shared" si="3"/>
        <v>1816896.9100000001</v>
      </c>
    </row>
    <row r="32" spans="1:8">
      <c r="A32" s="60"/>
      <c r="B32" s="73"/>
      <c r="C32" s="73"/>
      <c r="D32" s="74"/>
      <c r="E32" s="70"/>
      <c r="F32" s="74"/>
      <c r="G32" s="74"/>
      <c r="H32" s="71"/>
    </row>
    <row r="33" spans="1:8">
      <c r="A33" s="60"/>
      <c r="B33" s="73" t="s">
        <v>170</v>
      </c>
      <c r="C33" s="69"/>
      <c r="D33" s="69"/>
      <c r="E33" s="70"/>
      <c r="F33" s="69"/>
      <c r="G33" s="69"/>
      <c r="H33" s="71"/>
    </row>
    <row r="34" spans="1:8">
      <c r="A34" s="60">
        <v>15</v>
      </c>
      <c r="B34" s="75" t="s">
        <v>169</v>
      </c>
      <c r="C34" s="76">
        <v>-76705.800000000017</v>
      </c>
      <c r="D34" s="76">
        <v>-10041.319999999978</v>
      </c>
      <c r="E34" s="64">
        <f t="shared" ref="E34:E45" si="4">C34+D34</f>
        <v>-86747.12</v>
      </c>
      <c r="F34" s="76">
        <v>-60061.399999999994</v>
      </c>
      <c r="G34" s="76">
        <v>43368.510000000009</v>
      </c>
      <c r="H34" s="64">
        <f t="shared" ref="H34:H45" si="5">F34+G34</f>
        <v>-16692.889999999985</v>
      </c>
    </row>
    <row r="35" spans="1:8">
      <c r="A35" s="60">
        <v>15.1</v>
      </c>
      <c r="B35" s="67" t="s">
        <v>168</v>
      </c>
      <c r="C35" s="61">
        <v>54869.49</v>
      </c>
      <c r="D35" s="61">
        <v>163836.73000000001</v>
      </c>
      <c r="E35" s="64">
        <f t="shared" si="4"/>
        <v>218706.22</v>
      </c>
      <c r="F35" s="61">
        <v>57893.41</v>
      </c>
      <c r="G35" s="61">
        <v>157829.79</v>
      </c>
      <c r="H35" s="64">
        <f t="shared" si="5"/>
        <v>215723.2</v>
      </c>
    </row>
    <row r="36" spans="1:8">
      <c r="A36" s="60">
        <v>15.2</v>
      </c>
      <c r="B36" s="67" t="s">
        <v>167</v>
      </c>
      <c r="C36" s="61">
        <v>131575.29</v>
      </c>
      <c r="D36" s="61">
        <v>173878.05</v>
      </c>
      <c r="E36" s="64">
        <f t="shared" si="4"/>
        <v>305453.33999999997</v>
      </c>
      <c r="F36" s="61">
        <v>117954.81</v>
      </c>
      <c r="G36" s="61">
        <v>114461.28</v>
      </c>
      <c r="H36" s="64">
        <f t="shared" si="5"/>
        <v>232416.09</v>
      </c>
    </row>
    <row r="37" spans="1:8">
      <c r="A37" s="60">
        <v>16</v>
      </c>
      <c r="B37" s="63" t="s">
        <v>166</v>
      </c>
      <c r="C37" s="61">
        <v>0</v>
      </c>
      <c r="D37" s="61">
        <v>0</v>
      </c>
      <c r="E37" s="64">
        <f t="shared" si="4"/>
        <v>0</v>
      </c>
      <c r="F37" s="61">
        <v>0</v>
      </c>
      <c r="G37" s="61">
        <v>0</v>
      </c>
      <c r="H37" s="64">
        <f t="shared" si="5"/>
        <v>0</v>
      </c>
    </row>
    <row r="38" spans="1:8">
      <c r="A38" s="60">
        <v>17</v>
      </c>
      <c r="B38" s="63" t="s">
        <v>165</v>
      </c>
      <c r="C38" s="61">
        <v>0</v>
      </c>
      <c r="D38" s="61">
        <v>0</v>
      </c>
      <c r="E38" s="64">
        <f t="shared" si="4"/>
        <v>0</v>
      </c>
      <c r="F38" s="61">
        <v>0</v>
      </c>
      <c r="G38" s="61">
        <v>0</v>
      </c>
      <c r="H38" s="64">
        <f t="shared" si="5"/>
        <v>0</v>
      </c>
    </row>
    <row r="39" spans="1:8">
      <c r="A39" s="60">
        <v>18</v>
      </c>
      <c r="B39" s="63" t="s">
        <v>164</v>
      </c>
      <c r="C39" s="61">
        <v>0</v>
      </c>
      <c r="D39" s="61">
        <v>0</v>
      </c>
      <c r="E39" s="64">
        <f t="shared" si="4"/>
        <v>0</v>
      </c>
      <c r="F39" s="61">
        <v>0</v>
      </c>
      <c r="G39" s="61">
        <v>0</v>
      </c>
      <c r="H39" s="64">
        <f t="shared" si="5"/>
        <v>0</v>
      </c>
    </row>
    <row r="40" spans="1:8">
      <c r="A40" s="60">
        <v>19</v>
      </c>
      <c r="B40" s="63" t="s">
        <v>163</v>
      </c>
      <c r="C40" s="61">
        <v>190252.89</v>
      </c>
      <c r="D40" s="61"/>
      <c r="E40" s="64">
        <f t="shared" si="4"/>
        <v>190252.89</v>
      </c>
      <c r="F40" s="61">
        <v>386443.32</v>
      </c>
      <c r="G40" s="61"/>
      <c r="H40" s="64">
        <f t="shared" si="5"/>
        <v>386443.32</v>
      </c>
    </row>
    <row r="41" spans="1:8">
      <c r="A41" s="60">
        <v>20</v>
      </c>
      <c r="B41" s="63" t="s">
        <v>162</v>
      </c>
      <c r="C41" s="61">
        <v>-4728.04</v>
      </c>
      <c r="D41" s="61"/>
      <c r="E41" s="64">
        <f t="shared" si="4"/>
        <v>-4728.04</v>
      </c>
      <c r="F41" s="61">
        <v>11331.57</v>
      </c>
      <c r="G41" s="61"/>
      <c r="H41" s="64">
        <f t="shared" si="5"/>
        <v>11331.57</v>
      </c>
    </row>
    <row r="42" spans="1:8">
      <c r="A42" s="60">
        <v>21</v>
      </c>
      <c r="B42" s="63" t="s">
        <v>161</v>
      </c>
      <c r="C42" s="61">
        <v>9850</v>
      </c>
      <c r="D42" s="61">
        <v>0</v>
      </c>
      <c r="E42" s="64">
        <f t="shared" si="4"/>
        <v>9850</v>
      </c>
      <c r="F42" s="61">
        <v>0</v>
      </c>
      <c r="G42" s="61">
        <v>0</v>
      </c>
      <c r="H42" s="64">
        <f t="shared" si="5"/>
        <v>0</v>
      </c>
    </row>
    <row r="43" spans="1:8">
      <c r="A43" s="60">
        <v>22</v>
      </c>
      <c r="B43" s="63" t="s">
        <v>160</v>
      </c>
      <c r="C43" s="61">
        <v>0</v>
      </c>
      <c r="D43" s="61">
        <v>0</v>
      </c>
      <c r="E43" s="64">
        <f t="shared" si="4"/>
        <v>0</v>
      </c>
      <c r="F43" s="61">
        <v>0</v>
      </c>
      <c r="G43" s="61">
        <v>954.12</v>
      </c>
      <c r="H43" s="64">
        <f t="shared" si="5"/>
        <v>954.12</v>
      </c>
    </row>
    <row r="44" spans="1:8">
      <c r="A44" s="60">
        <v>23</v>
      </c>
      <c r="B44" s="63" t="s">
        <v>159</v>
      </c>
      <c r="C44" s="61">
        <v>29059.75</v>
      </c>
      <c r="D44" s="61">
        <v>0</v>
      </c>
      <c r="E44" s="64">
        <f t="shared" si="4"/>
        <v>29059.75</v>
      </c>
      <c r="F44" s="61">
        <v>2152.61</v>
      </c>
      <c r="G44" s="61">
        <v>0</v>
      </c>
      <c r="H44" s="64">
        <f t="shared" si="5"/>
        <v>2152.61</v>
      </c>
    </row>
    <row r="45" spans="1:8">
      <c r="A45" s="60">
        <v>24</v>
      </c>
      <c r="B45" s="72" t="s">
        <v>274</v>
      </c>
      <c r="C45" s="66">
        <v>147728.79999999999</v>
      </c>
      <c r="D45" s="66">
        <v>-10041.319999999978</v>
      </c>
      <c r="E45" s="64">
        <f t="shared" si="4"/>
        <v>137687.48000000001</v>
      </c>
      <c r="F45" s="66">
        <v>339866.10000000003</v>
      </c>
      <c r="G45" s="66">
        <v>44322.630000000012</v>
      </c>
      <c r="H45" s="64">
        <f t="shared" si="5"/>
        <v>384188.73000000004</v>
      </c>
    </row>
    <row r="46" spans="1:8">
      <c r="A46" s="60"/>
      <c r="B46" s="253" t="s">
        <v>158</v>
      </c>
      <c r="C46" s="69"/>
      <c r="D46" s="69"/>
      <c r="E46" s="70"/>
      <c r="F46" s="69"/>
      <c r="G46" s="69"/>
      <c r="H46" s="71"/>
    </row>
    <row r="47" spans="1:8">
      <c r="A47" s="60">
        <v>25</v>
      </c>
      <c r="B47" s="63" t="s">
        <v>157</v>
      </c>
      <c r="C47" s="61">
        <v>6964.52</v>
      </c>
      <c r="D47" s="61">
        <v>3987.88</v>
      </c>
      <c r="E47" s="64">
        <f t="shared" ref="E47:E54" si="6">C47+D47</f>
        <v>10952.400000000001</v>
      </c>
      <c r="F47" s="61">
        <v>6999.58</v>
      </c>
      <c r="G47" s="61">
        <v>3291.97</v>
      </c>
      <c r="H47" s="65">
        <f t="shared" ref="H47:H54" si="7">F47+G47</f>
        <v>10291.549999999999</v>
      </c>
    </row>
    <row r="48" spans="1:8">
      <c r="A48" s="60">
        <v>26</v>
      </c>
      <c r="B48" s="63" t="s">
        <v>156</v>
      </c>
      <c r="C48" s="61">
        <v>26038.32</v>
      </c>
      <c r="D48" s="61">
        <v>0</v>
      </c>
      <c r="E48" s="64">
        <f t="shared" si="6"/>
        <v>26038.32</v>
      </c>
      <c r="F48" s="61">
        <v>34530.49</v>
      </c>
      <c r="G48" s="61">
        <v>0</v>
      </c>
      <c r="H48" s="65">
        <f t="shared" si="7"/>
        <v>34530.49</v>
      </c>
    </row>
    <row r="49" spans="1:8">
      <c r="A49" s="60">
        <v>27</v>
      </c>
      <c r="B49" s="63" t="s">
        <v>155</v>
      </c>
      <c r="C49" s="61">
        <v>785633.28000000003</v>
      </c>
      <c r="D49" s="61"/>
      <c r="E49" s="64">
        <f t="shared" si="6"/>
        <v>785633.28000000003</v>
      </c>
      <c r="F49" s="61">
        <v>660255.03</v>
      </c>
      <c r="G49" s="61"/>
      <c r="H49" s="65">
        <f t="shared" si="7"/>
        <v>660255.03</v>
      </c>
    </row>
    <row r="50" spans="1:8">
      <c r="A50" s="60">
        <v>28</v>
      </c>
      <c r="B50" s="63" t="s">
        <v>154</v>
      </c>
      <c r="C50" s="61">
        <v>120</v>
      </c>
      <c r="D50" s="61"/>
      <c r="E50" s="64">
        <f t="shared" si="6"/>
        <v>120</v>
      </c>
      <c r="F50" s="61">
        <v>2851.3</v>
      </c>
      <c r="G50" s="61"/>
      <c r="H50" s="65">
        <f t="shared" si="7"/>
        <v>2851.3</v>
      </c>
    </row>
    <row r="51" spans="1:8">
      <c r="A51" s="60">
        <v>29</v>
      </c>
      <c r="B51" s="63" t="s">
        <v>153</v>
      </c>
      <c r="C51" s="61">
        <v>294663.65000000002</v>
      </c>
      <c r="D51" s="61"/>
      <c r="E51" s="64">
        <f t="shared" si="6"/>
        <v>294663.65000000002</v>
      </c>
      <c r="F51" s="61">
        <v>219375.02</v>
      </c>
      <c r="G51" s="61"/>
      <c r="H51" s="65">
        <f t="shared" si="7"/>
        <v>219375.02</v>
      </c>
    </row>
    <row r="52" spans="1:8">
      <c r="A52" s="60">
        <v>30</v>
      </c>
      <c r="B52" s="63" t="s">
        <v>152</v>
      </c>
      <c r="C52" s="61">
        <v>189583.26</v>
      </c>
      <c r="D52" s="61">
        <v>993.95</v>
      </c>
      <c r="E52" s="64">
        <f t="shared" si="6"/>
        <v>190577.21000000002</v>
      </c>
      <c r="F52" s="61">
        <v>191444.8</v>
      </c>
      <c r="G52" s="61">
        <v>1186.4000000000001</v>
      </c>
      <c r="H52" s="65">
        <f t="shared" si="7"/>
        <v>192631.19999999998</v>
      </c>
    </row>
    <row r="53" spans="1:8">
      <c r="A53" s="60">
        <v>31</v>
      </c>
      <c r="B53" s="72" t="s">
        <v>275</v>
      </c>
      <c r="C53" s="66">
        <v>1303003.03</v>
      </c>
      <c r="D53" s="66">
        <v>4981.83</v>
      </c>
      <c r="E53" s="64">
        <f t="shared" si="6"/>
        <v>1307984.8600000001</v>
      </c>
      <c r="F53" s="66">
        <v>1115456.22</v>
      </c>
      <c r="G53" s="66">
        <v>4478.37</v>
      </c>
      <c r="H53" s="64">
        <f t="shared" si="7"/>
        <v>1119934.5900000001</v>
      </c>
    </row>
    <row r="54" spans="1:8">
      <c r="A54" s="60">
        <v>32</v>
      </c>
      <c r="B54" s="72" t="s">
        <v>276</v>
      </c>
      <c r="C54" s="66">
        <v>-1155274.23</v>
      </c>
      <c r="D54" s="66">
        <v>-15023.149999999978</v>
      </c>
      <c r="E54" s="64">
        <f t="shared" si="6"/>
        <v>-1170297.3799999999</v>
      </c>
      <c r="F54" s="66">
        <v>-775590.11999999988</v>
      </c>
      <c r="G54" s="66">
        <v>39844.260000000009</v>
      </c>
      <c r="H54" s="64">
        <f t="shared" si="7"/>
        <v>-735745.85999999987</v>
      </c>
    </row>
    <row r="55" spans="1:8">
      <c r="A55" s="60"/>
      <c r="B55" s="73"/>
      <c r="C55" s="74"/>
      <c r="D55" s="74"/>
      <c r="E55" s="70"/>
      <c r="F55" s="74"/>
      <c r="G55" s="74"/>
      <c r="H55" s="71"/>
    </row>
    <row r="56" spans="1:8">
      <c r="A56" s="60">
        <v>33</v>
      </c>
      <c r="B56" s="72" t="s">
        <v>151</v>
      </c>
      <c r="C56" s="66">
        <v>369189.13000000035</v>
      </c>
      <c r="D56" s="66">
        <v>353621.46000000008</v>
      </c>
      <c r="E56" s="64">
        <f>C56+D56</f>
        <v>722810.59000000043</v>
      </c>
      <c r="F56" s="66">
        <v>666021.69000000018</v>
      </c>
      <c r="G56" s="66">
        <v>415129.36</v>
      </c>
      <c r="H56" s="65">
        <f>F56+G56</f>
        <v>1081151.0500000003</v>
      </c>
    </row>
    <row r="57" spans="1:8">
      <c r="A57" s="60"/>
      <c r="B57" s="73"/>
      <c r="C57" s="74"/>
      <c r="D57" s="74"/>
      <c r="E57" s="70"/>
      <c r="F57" s="74"/>
      <c r="G57" s="74"/>
      <c r="H57" s="71"/>
    </row>
    <row r="58" spans="1:8">
      <c r="A58" s="60">
        <v>34</v>
      </c>
      <c r="B58" s="63" t="s">
        <v>150</v>
      </c>
      <c r="C58" s="61">
        <v>493341.26</v>
      </c>
      <c r="D58" s="61"/>
      <c r="E58" s="64">
        <f>C58+D58</f>
        <v>493341.26</v>
      </c>
      <c r="F58" s="61">
        <v>2098687.71</v>
      </c>
      <c r="G58" s="61" t="s">
        <v>501</v>
      </c>
      <c r="H58" s="65" t="e">
        <f>F58+G58</f>
        <v>#VALUE!</v>
      </c>
    </row>
    <row r="59" spans="1:8" s="254" customFormat="1">
      <c r="A59" s="60">
        <v>35</v>
      </c>
      <c r="B59" s="63" t="s">
        <v>149</v>
      </c>
      <c r="C59" s="61">
        <v>0</v>
      </c>
      <c r="D59" s="61"/>
      <c r="E59" s="64">
        <f>C59+D59</f>
        <v>0</v>
      </c>
      <c r="F59" s="61">
        <v>0</v>
      </c>
      <c r="G59" s="61" t="s">
        <v>501</v>
      </c>
      <c r="H59" s="65" t="e">
        <f>F59+G59</f>
        <v>#VALUE!</v>
      </c>
    </row>
    <row r="60" spans="1:8">
      <c r="A60" s="60">
        <v>36</v>
      </c>
      <c r="B60" s="63" t="s">
        <v>148</v>
      </c>
      <c r="C60" s="61">
        <v>48475.54</v>
      </c>
      <c r="D60" s="61"/>
      <c r="E60" s="64">
        <f>C60+D60</f>
        <v>48475.54</v>
      </c>
      <c r="F60" s="61">
        <v>91800.29</v>
      </c>
      <c r="G60" s="61" t="s">
        <v>501</v>
      </c>
      <c r="H60" s="65" t="e">
        <f>F60+G60</f>
        <v>#VALUE!</v>
      </c>
    </row>
    <row r="61" spans="1:8">
      <c r="A61" s="60">
        <v>37</v>
      </c>
      <c r="B61" s="72" t="s">
        <v>147</v>
      </c>
      <c r="C61" s="66">
        <v>541816.80000000005</v>
      </c>
      <c r="D61" s="66">
        <v>0</v>
      </c>
      <c r="E61" s="64">
        <f>C61+D61</f>
        <v>541816.80000000005</v>
      </c>
      <c r="F61" s="66">
        <v>2190488</v>
      </c>
      <c r="G61" s="66">
        <v>0</v>
      </c>
      <c r="H61" s="65">
        <f>F61+G61</f>
        <v>2190488</v>
      </c>
    </row>
    <row r="62" spans="1:8">
      <c r="A62" s="60"/>
      <c r="B62" s="77"/>
      <c r="C62" s="69"/>
      <c r="D62" s="69"/>
      <c r="E62" s="70"/>
      <c r="F62" s="69"/>
      <c r="G62" s="69"/>
      <c r="H62" s="71"/>
    </row>
    <row r="63" spans="1:8">
      <c r="A63" s="60">
        <v>38</v>
      </c>
      <c r="B63" s="78" t="s">
        <v>146</v>
      </c>
      <c r="C63" s="66">
        <v>-172627.66999999969</v>
      </c>
      <c r="D63" s="66">
        <v>353621.46000000008</v>
      </c>
      <c r="E63" s="64">
        <f>C63+D63</f>
        <v>180993.79000000039</v>
      </c>
      <c r="F63" s="66">
        <v>-1524466.3099999998</v>
      </c>
      <c r="G63" s="66">
        <v>415129.36</v>
      </c>
      <c r="H63" s="65">
        <f>F63+G63</f>
        <v>-1109336.9499999997</v>
      </c>
    </row>
    <row r="64" spans="1:8">
      <c r="A64" s="56">
        <v>39</v>
      </c>
      <c r="B64" s="63" t="s">
        <v>145</v>
      </c>
      <c r="C64" s="79">
        <v>0</v>
      </c>
      <c r="D64" s="79"/>
      <c r="E64" s="64">
        <f>C64+D64</f>
        <v>0</v>
      </c>
      <c r="F64" s="79">
        <v>0</v>
      </c>
      <c r="G64" s="79"/>
      <c r="H64" s="65">
        <f>F64+G64</f>
        <v>0</v>
      </c>
    </row>
    <row r="65" spans="1:8">
      <c r="A65" s="60">
        <v>40</v>
      </c>
      <c r="B65" s="72" t="s">
        <v>144</v>
      </c>
      <c r="C65" s="66">
        <v>-172627.66999999969</v>
      </c>
      <c r="D65" s="66">
        <v>353621.46000000008</v>
      </c>
      <c r="E65" s="64">
        <f>C65+D65</f>
        <v>180993.79000000039</v>
      </c>
      <c r="F65" s="66">
        <v>-1524466.3099999998</v>
      </c>
      <c r="G65" s="66">
        <v>415129.36</v>
      </c>
      <c r="H65" s="65">
        <f>F65+G65</f>
        <v>-1109336.9499999997</v>
      </c>
    </row>
    <row r="66" spans="1:8">
      <c r="A66" s="56">
        <v>41</v>
      </c>
      <c r="B66" s="63" t="s">
        <v>143</v>
      </c>
      <c r="C66" s="79">
        <v>0</v>
      </c>
      <c r="D66" s="79"/>
      <c r="E66" s="64">
        <f>C66+D66</f>
        <v>0</v>
      </c>
      <c r="F66" s="79">
        <v>0</v>
      </c>
      <c r="G66" s="79"/>
      <c r="H66" s="65">
        <f>F66+G66</f>
        <v>0</v>
      </c>
    </row>
    <row r="67" spans="1:8" ht="13.5" thickBot="1">
      <c r="A67" s="80">
        <v>42</v>
      </c>
      <c r="B67" s="81" t="s">
        <v>142</v>
      </c>
      <c r="C67" s="82">
        <v>-172627.66999999969</v>
      </c>
      <c r="D67" s="82">
        <v>353621.46000000008</v>
      </c>
      <c r="E67" s="83">
        <f>C67+D67</f>
        <v>180993.79000000039</v>
      </c>
      <c r="F67" s="82">
        <v>-1524466.3099999998</v>
      </c>
      <c r="G67" s="82">
        <v>415129.36</v>
      </c>
      <c r="H67" s="84">
        <f>F67+G67</f>
        <v>-1109336.9499999997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Normal="100" workbookViewId="0">
      <selection activeCell="C7" sqref="C7:H53"/>
    </sheetView>
  </sheetViews>
  <sheetFormatPr defaultColWidth="9.140625" defaultRowHeight="14.25"/>
  <cols>
    <col min="1" max="1" width="9.5703125" style="5" bestFit="1" customWidth="1"/>
    <col min="2" max="2" width="72.28515625" style="5" customWidth="1"/>
    <col min="3" max="8" width="12.7109375" style="5" customWidth="1"/>
    <col min="9" max="16384" width="9.140625" style="5"/>
  </cols>
  <sheetData>
    <row r="1" spans="1:8">
      <c r="A1" s="2" t="s">
        <v>31</v>
      </c>
      <c r="B1" s="3" t="str">
        <f>'Info '!C2</f>
        <v>JSC ZIRAAT BANK GEORGIA</v>
      </c>
    </row>
    <row r="2" spans="1:8">
      <c r="A2" s="2" t="s">
        <v>32</v>
      </c>
      <c r="B2" s="458">
        <v>44286</v>
      </c>
    </row>
    <row r="3" spans="1:8">
      <c r="A3" s="4"/>
    </row>
    <row r="4" spans="1:8" ht="15" thickBot="1">
      <c r="A4" s="4" t="s">
        <v>75</v>
      </c>
      <c r="B4" s="4"/>
      <c r="C4" s="236"/>
      <c r="D4" s="236"/>
      <c r="E4" s="236"/>
      <c r="F4" s="237"/>
      <c r="G4" s="237"/>
      <c r="H4" s="238" t="s">
        <v>74</v>
      </c>
    </row>
    <row r="5" spans="1:8">
      <c r="A5" s="526" t="s">
        <v>6</v>
      </c>
      <c r="B5" s="528" t="s">
        <v>341</v>
      </c>
      <c r="C5" s="522" t="s">
        <v>69</v>
      </c>
      <c r="D5" s="523"/>
      <c r="E5" s="524"/>
      <c r="F5" s="522" t="s">
        <v>73</v>
      </c>
      <c r="G5" s="523"/>
      <c r="H5" s="525"/>
    </row>
    <row r="6" spans="1:8">
      <c r="A6" s="527"/>
      <c r="B6" s="529"/>
      <c r="C6" s="31" t="s">
        <v>288</v>
      </c>
      <c r="D6" s="31" t="s">
        <v>123</v>
      </c>
      <c r="E6" s="31" t="s">
        <v>110</v>
      </c>
      <c r="F6" s="31" t="s">
        <v>288</v>
      </c>
      <c r="G6" s="31" t="s">
        <v>123</v>
      </c>
      <c r="H6" s="32" t="s">
        <v>110</v>
      </c>
    </row>
    <row r="7" spans="1:8" s="17" customFormat="1">
      <c r="A7" s="239">
        <v>1</v>
      </c>
      <c r="B7" s="240" t="s">
        <v>374</v>
      </c>
      <c r="C7" s="37">
        <v>11800608.75</v>
      </c>
      <c r="D7" s="37">
        <v>16827126.9802</v>
      </c>
      <c r="E7" s="241">
        <v>28627735.7302</v>
      </c>
      <c r="F7" s="37">
        <v>10782307.91</v>
      </c>
      <c r="G7" s="37">
        <v>27363531.142900001</v>
      </c>
      <c r="H7" s="38">
        <v>38145839.052900001</v>
      </c>
    </row>
    <row r="8" spans="1:8" s="17" customFormat="1">
      <c r="A8" s="239">
        <v>1.1000000000000001</v>
      </c>
      <c r="B8" s="289" t="s">
        <v>306</v>
      </c>
      <c r="C8" s="37">
        <v>10800081.33</v>
      </c>
      <c r="D8" s="37">
        <v>14810083.5121</v>
      </c>
      <c r="E8" s="241">
        <v>25610164.842100002</v>
      </c>
      <c r="F8" s="37">
        <v>9433845.2100000009</v>
      </c>
      <c r="G8" s="37">
        <v>25756437.6426</v>
      </c>
      <c r="H8" s="38">
        <v>35190282.852600001</v>
      </c>
    </row>
    <row r="9" spans="1:8" s="17" customFormat="1">
      <c r="A9" s="239">
        <v>1.2</v>
      </c>
      <c r="B9" s="289" t="s">
        <v>307</v>
      </c>
      <c r="C9" s="37"/>
      <c r="D9" s="37"/>
      <c r="E9" s="241">
        <v>0</v>
      </c>
      <c r="F9" s="37"/>
      <c r="G9" s="37"/>
      <c r="H9" s="38">
        <v>0</v>
      </c>
    </row>
    <row r="10" spans="1:8" s="17" customFormat="1">
      <c r="A10" s="239">
        <v>1.3</v>
      </c>
      <c r="B10" s="289" t="s">
        <v>308</v>
      </c>
      <c r="C10" s="37">
        <v>1000527.42</v>
      </c>
      <c r="D10" s="37">
        <v>2017043.4680999999</v>
      </c>
      <c r="E10" s="241">
        <v>3017570.8881000001</v>
      </c>
      <c r="F10" s="37">
        <v>1348462.7</v>
      </c>
      <c r="G10" s="37">
        <v>1607093.5003</v>
      </c>
      <c r="H10" s="38">
        <v>2955556.2002999997</v>
      </c>
    </row>
    <row r="11" spans="1:8" s="17" customFormat="1">
      <c r="A11" s="239">
        <v>1.4</v>
      </c>
      <c r="B11" s="289" t="s">
        <v>289</v>
      </c>
      <c r="C11" s="37">
        <v>0</v>
      </c>
      <c r="D11" s="37">
        <v>0</v>
      </c>
      <c r="E11" s="241">
        <v>0</v>
      </c>
      <c r="F11" s="37">
        <v>0</v>
      </c>
      <c r="G11" s="37">
        <v>0</v>
      </c>
      <c r="H11" s="38">
        <v>0</v>
      </c>
    </row>
    <row r="12" spans="1:8" s="17" customFormat="1" ht="29.25" customHeight="1">
      <c r="A12" s="239">
        <v>2</v>
      </c>
      <c r="B12" s="243" t="s">
        <v>310</v>
      </c>
      <c r="C12" s="37"/>
      <c r="D12" s="37">
        <v>0</v>
      </c>
      <c r="E12" s="241">
        <v>0</v>
      </c>
      <c r="F12" s="37"/>
      <c r="G12" s="37">
        <v>0</v>
      </c>
      <c r="H12" s="38">
        <v>0</v>
      </c>
    </row>
    <row r="13" spans="1:8" s="17" customFormat="1" ht="19.899999999999999" customHeight="1">
      <c r="A13" s="239">
        <v>3</v>
      </c>
      <c r="B13" s="243" t="s">
        <v>309</v>
      </c>
      <c r="C13" s="37">
        <v>0</v>
      </c>
      <c r="D13" s="37">
        <v>0</v>
      </c>
      <c r="E13" s="241">
        <v>0</v>
      </c>
      <c r="F13" s="37">
        <v>0</v>
      </c>
      <c r="G13" s="37">
        <v>0</v>
      </c>
      <c r="H13" s="38">
        <v>0</v>
      </c>
    </row>
    <row r="14" spans="1:8" s="17" customFormat="1">
      <c r="A14" s="239">
        <v>3.1</v>
      </c>
      <c r="B14" s="290" t="s">
        <v>290</v>
      </c>
      <c r="C14" s="37"/>
      <c r="D14" s="37"/>
      <c r="E14" s="241">
        <v>0</v>
      </c>
      <c r="F14" s="37"/>
      <c r="G14" s="37"/>
      <c r="H14" s="38">
        <v>0</v>
      </c>
    </row>
    <row r="15" spans="1:8" s="17" customFormat="1">
      <c r="A15" s="239">
        <v>3.2</v>
      </c>
      <c r="B15" s="290" t="s">
        <v>291</v>
      </c>
      <c r="C15" s="37"/>
      <c r="D15" s="37"/>
      <c r="E15" s="241">
        <v>0</v>
      </c>
      <c r="F15" s="37"/>
      <c r="G15" s="37"/>
      <c r="H15" s="38">
        <v>0</v>
      </c>
    </row>
    <row r="16" spans="1:8" s="17" customFormat="1">
      <c r="A16" s="239">
        <v>4</v>
      </c>
      <c r="B16" s="293" t="s">
        <v>320</v>
      </c>
      <c r="C16" s="37">
        <v>218823734.28</v>
      </c>
      <c r="D16" s="37">
        <v>90491871.669400007</v>
      </c>
      <c r="E16" s="241">
        <v>309315605.94940001</v>
      </c>
      <c r="F16" s="37">
        <v>170578317</v>
      </c>
      <c r="G16" s="37">
        <v>94516949.9366</v>
      </c>
      <c r="H16" s="38">
        <v>265095266.9366</v>
      </c>
    </row>
    <row r="17" spans="1:8" s="17" customFormat="1">
      <c r="A17" s="239">
        <v>4.0999999999999996</v>
      </c>
      <c r="B17" s="290" t="s">
        <v>311</v>
      </c>
      <c r="C17" s="37">
        <v>209898590</v>
      </c>
      <c r="D17" s="37">
        <v>76852394.430000007</v>
      </c>
      <c r="E17" s="241">
        <v>286750984.43000001</v>
      </c>
      <c r="F17" s="37">
        <v>162542240</v>
      </c>
      <c r="G17" s="37">
        <v>56077822.825000003</v>
      </c>
      <c r="H17" s="38">
        <v>218620062.82499999</v>
      </c>
    </row>
    <row r="18" spans="1:8" s="17" customFormat="1">
      <c r="A18" s="239">
        <v>4.2</v>
      </c>
      <c r="B18" s="290" t="s">
        <v>305</v>
      </c>
      <c r="C18" s="37">
        <v>8925144.2799999993</v>
      </c>
      <c r="D18" s="37">
        <v>13639477.239399999</v>
      </c>
      <c r="E18" s="241">
        <v>22564621.519400001</v>
      </c>
      <c r="F18" s="37">
        <v>8036077</v>
      </c>
      <c r="G18" s="37">
        <v>38439127.111599997</v>
      </c>
      <c r="H18" s="38">
        <v>46475204.111599997</v>
      </c>
    </row>
    <row r="19" spans="1:8" s="17" customFormat="1">
      <c r="A19" s="239">
        <v>5</v>
      </c>
      <c r="B19" s="243" t="s">
        <v>319</v>
      </c>
      <c r="C19" s="37">
        <v>190786962.13999999</v>
      </c>
      <c r="D19" s="37">
        <v>165703191.73479998</v>
      </c>
      <c r="E19" s="241">
        <v>356490153.87479997</v>
      </c>
      <c r="F19" s="37">
        <v>50970124</v>
      </c>
      <c r="G19" s="37">
        <v>54366675.920999996</v>
      </c>
      <c r="H19" s="38">
        <v>105336799.921</v>
      </c>
    </row>
    <row r="20" spans="1:8" s="17" customFormat="1">
      <c r="A20" s="239">
        <v>5.0999999999999996</v>
      </c>
      <c r="B20" s="291" t="s">
        <v>294</v>
      </c>
      <c r="C20" s="37">
        <v>63640860.32</v>
      </c>
      <c r="D20" s="37">
        <v>56257368.611600004</v>
      </c>
      <c r="E20" s="241">
        <v>119898228.9316</v>
      </c>
      <c r="F20" s="37">
        <v>226806</v>
      </c>
      <c r="G20" s="37">
        <v>4117941.875</v>
      </c>
      <c r="H20" s="38">
        <v>4344747.875</v>
      </c>
    </row>
    <row r="21" spans="1:8" s="17" customFormat="1">
      <c r="A21" s="239">
        <v>5.2</v>
      </c>
      <c r="B21" s="291" t="s">
        <v>293</v>
      </c>
      <c r="C21" s="37">
        <v>135618.82</v>
      </c>
      <c r="D21" s="37">
        <v>3068914.1</v>
      </c>
      <c r="E21" s="241">
        <v>3204532.92</v>
      </c>
      <c r="F21" s="37">
        <v>0</v>
      </c>
      <c r="G21" s="37">
        <v>0</v>
      </c>
      <c r="H21" s="38">
        <v>0</v>
      </c>
    </row>
    <row r="22" spans="1:8" s="17" customFormat="1">
      <c r="A22" s="239">
        <v>5.3</v>
      </c>
      <c r="B22" s="291" t="s">
        <v>292</v>
      </c>
      <c r="C22" s="37">
        <v>127010483</v>
      </c>
      <c r="D22" s="37">
        <v>106376909.02319999</v>
      </c>
      <c r="E22" s="241">
        <v>233387392.02319998</v>
      </c>
      <c r="F22" s="37">
        <v>50743318</v>
      </c>
      <c r="G22" s="37">
        <v>50248734.045999996</v>
      </c>
      <c r="H22" s="38">
        <v>100992052.046</v>
      </c>
    </row>
    <row r="23" spans="1:8" s="17" customFormat="1">
      <c r="A23" s="239" t="s">
        <v>16</v>
      </c>
      <c r="B23" s="244" t="s">
        <v>76</v>
      </c>
      <c r="C23" s="37">
        <v>63505241.5</v>
      </c>
      <c r="D23" s="37">
        <v>53188454.511600003</v>
      </c>
      <c r="E23" s="241">
        <v>116693696.0116</v>
      </c>
      <c r="F23" s="37">
        <v>12453317</v>
      </c>
      <c r="G23" s="37">
        <v>28627323.807</v>
      </c>
      <c r="H23" s="38">
        <v>41080640.806999996</v>
      </c>
    </row>
    <row r="24" spans="1:8" s="17" customFormat="1">
      <c r="A24" s="239" t="s">
        <v>17</v>
      </c>
      <c r="B24" s="244" t="s">
        <v>77</v>
      </c>
      <c r="C24" s="37">
        <v>15866473.5</v>
      </c>
      <c r="D24" s="37">
        <v>29416076.122400001</v>
      </c>
      <c r="E24" s="241">
        <v>45282549.622400001</v>
      </c>
      <c r="F24" s="37">
        <v>17520464</v>
      </c>
      <c r="G24" s="37">
        <v>13170211.091499999</v>
      </c>
      <c r="H24" s="38">
        <v>30690675.091499999</v>
      </c>
    </row>
    <row r="25" spans="1:8" s="17" customFormat="1">
      <c r="A25" s="239" t="s">
        <v>18</v>
      </c>
      <c r="B25" s="244" t="s">
        <v>78</v>
      </c>
      <c r="C25" s="37">
        <v>22384652</v>
      </c>
      <c r="D25" s="37">
        <v>18171970.101599999</v>
      </c>
      <c r="E25" s="241">
        <v>40556622.101599999</v>
      </c>
      <c r="F25" s="37">
        <v>17361571</v>
      </c>
      <c r="G25" s="37">
        <v>5649340</v>
      </c>
      <c r="H25" s="38">
        <v>23010911</v>
      </c>
    </row>
    <row r="26" spans="1:8" s="17" customFormat="1">
      <c r="A26" s="239" t="s">
        <v>19</v>
      </c>
      <c r="B26" s="244" t="s">
        <v>79</v>
      </c>
      <c r="C26" s="37">
        <v>19507286</v>
      </c>
      <c r="D26" s="37">
        <v>2233319.9265999999</v>
      </c>
      <c r="E26" s="241">
        <v>21740605.926600002</v>
      </c>
      <c r="F26" s="37">
        <v>3407966</v>
      </c>
      <c r="G26" s="37">
        <v>2801859.1475</v>
      </c>
      <c r="H26" s="38">
        <v>6209825.1475</v>
      </c>
    </row>
    <row r="27" spans="1:8" s="17" customFormat="1">
      <c r="A27" s="239" t="s">
        <v>20</v>
      </c>
      <c r="B27" s="244" t="s">
        <v>80</v>
      </c>
      <c r="C27" s="37">
        <v>5746830</v>
      </c>
      <c r="D27" s="37">
        <v>3367088.361</v>
      </c>
      <c r="E27" s="241">
        <v>9113918.3609999996</v>
      </c>
      <c r="F27" s="37">
        <v>0</v>
      </c>
      <c r="G27" s="37">
        <v>0</v>
      </c>
      <c r="H27" s="38">
        <v>0</v>
      </c>
    </row>
    <row r="28" spans="1:8" s="17" customFormat="1">
      <c r="A28" s="239">
        <v>5.4</v>
      </c>
      <c r="B28" s="291" t="s">
        <v>295</v>
      </c>
      <c r="C28" s="37">
        <v>0</v>
      </c>
      <c r="D28" s="37">
        <v>0</v>
      </c>
      <c r="E28" s="241">
        <v>0</v>
      </c>
      <c r="F28" s="37">
        <v>0</v>
      </c>
      <c r="G28" s="37">
        <v>0</v>
      </c>
      <c r="H28" s="38">
        <v>0</v>
      </c>
    </row>
    <row r="29" spans="1:8" s="17" customFormat="1">
      <c r="A29" s="239">
        <v>5.5</v>
      </c>
      <c r="B29" s="291" t="s">
        <v>296</v>
      </c>
      <c r="C29" s="37">
        <v>0</v>
      </c>
      <c r="D29" s="37">
        <v>0</v>
      </c>
      <c r="E29" s="241">
        <v>0</v>
      </c>
      <c r="F29" s="37">
        <v>0</v>
      </c>
      <c r="G29" s="37">
        <v>0</v>
      </c>
      <c r="H29" s="38">
        <v>0</v>
      </c>
    </row>
    <row r="30" spans="1:8" s="17" customFormat="1">
      <c r="A30" s="239">
        <v>5.6</v>
      </c>
      <c r="B30" s="291" t="s">
        <v>297</v>
      </c>
      <c r="C30" s="37">
        <v>0</v>
      </c>
      <c r="D30" s="37">
        <v>0</v>
      </c>
      <c r="E30" s="241">
        <v>0</v>
      </c>
      <c r="F30" s="37">
        <v>0</v>
      </c>
      <c r="G30" s="37">
        <v>0</v>
      </c>
      <c r="H30" s="38">
        <v>0</v>
      </c>
    </row>
    <row r="31" spans="1:8" s="17" customFormat="1">
      <c r="A31" s="239">
        <v>5.7</v>
      </c>
      <c r="B31" s="291" t="s">
        <v>80</v>
      </c>
      <c r="C31" s="37">
        <v>0</v>
      </c>
      <c r="D31" s="37">
        <v>0</v>
      </c>
      <c r="E31" s="241">
        <v>0</v>
      </c>
      <c r="F31" s="37">
        <v>0</v>
      </c>
      <c r="G31" s="37">
        <v>0</v>
      </c>
      <c r="H31" s="38">
        <v>0</v>
      </c>
    </row>
    <row r="32" spans="1:8" s="17" customFormat="1">
      <c r="A32" s="239">
        <v>6</v>
      </c>
      <c r="B32" s="243" t="s">
        <v>325</v>
      </c>
      <c r="C32" s="37"/>
      <c r="D32" s="37"/>
      <c r="E32" s="241">
        <v>0</v>
      </c>
      <c r="F32" s="37"/>
      <c r="G32" s="37"/>
      <c r="H32" s="38">
        <v>0</v>
      </c>
    </row>
    <row r="33" spans="1:8" s="17" customFormat="1">
      <c r="A33" s="239">
        <v>6.1</v>
      </c>
      <c r="B33" s="292" t="s">
        <v>315</v>
      </c>
      <c r="C33" s="37"/>
      <c r="D33" s="37"/>
      <c r="E33" s="241">
        <v>0</v>
      </c>
      <c r="F33" s="37"/>
      <c r="G33" s="37"/>
      <c r="H33" s="38">
        <v>0</v>
      </c>
    </row>
    <row r="34" spans="1:8" s="17" customFormat="1">
      <c r="A34" s="239">
        <v>6.2</v>
      </c>
      <c r="B34" s="292" t="s">
        <v>316</v>
      </c>
      <c r="C34" s="37"/>
      <c r="D34" s="37"/>
      <c r="E34" s="241">
        <v>0</v>
      </c>
      <c r="F34" s="37"/>
      <c r="G34" s="37"/>
      <c r="H34" s="38">
        <v>0</v>
      </c>
    </row>
    <row r="35" spans="1:8" s="17" customFormat="1">
      <c r="A35" s="239">
        <v>6.3</v>
      </c>
      <c r="B35" s="292" t="s">
        <v>312</v>
      </c>
      <c r="C35" s="37"/>
      <c r="D35" s="37"/>
      <c r="E35" s="241">
        <v>0</v>
      </c>
      <c r="F35" s="37"/>
      <c r="G35" s="37"/>
      <c r="H35" s="38">
        <v>0</v>
      </c>
    </row>
    <row r="36" spans="1:8" s="17" customFormat="1">
      <c r="A36" s="239">
        <v>6.4</v>
      </c>
      <c r="B36" s="292" t="s">
        <v>313</v>
      </c>
      <c r="C36" s="37"/>
      <c r="D36" s="37"/>
      <c r="E36" s="241">
        <v>0</v>
      </c>
      <c r="F36" s="37"/>
      <c r="G36" s="37"/>
      <c r="H36" s="38">
        <v>0</v>
      </c>
    </row>
    <row r="37" spans="1:8" s="17" customFormat="1">
      <c r="A37" s="239">
        <v>6.5</v>
      </c>
      <c r="B37" s="292" t="s">
        <v>314</v>
      </c>
      <c r="C37" s="37"/>
      <c r="D37" s="37"/>
      <c r="E37" s="241">
        <v>0</v>
      </c>
      <c r="F37" s="37"/>
      <c r="G37" s="37"/>
      <c r="H37" s="38">
        <v>0</v>
      </c>
    </row>
    <row r="38" spans="1:8" s="17" customFormat="1">
      <c r="A38" s="239">
        <v>6.6</v>
      </c>
      <c r="B38" s="292" t="s">
        <v>317</v>
      </c>
      <c r="C38" s="37"/>
      <c r="D38" s="37"/>
      <c r="E38" s="241">
        <v>0</v>
      </c>
      <c r="F38" s="37"/>
      <c r="G38" s="37"/>
      <c r="H38" s="38">
        <v>0</v>
      </c>
    </row>
    <row r="39" spans="1:8" s="17" customFormat="1">
      <c r="A39" s="239">
        <v>6.7</v>
      </c>
      <c r="B39" s="292" t="s">
        <v>318</v>
      </c>
      <c r="C39" s="37"/>
      <c r="D39" s="37"/>
      <c r="E39" s="241">
        <v>0</v>
      </c>
      <c r="F39" s="37"/>
      <c r="G39" s="37"/>
      <c r="H39" s="38">
        <v>0</v>
      </c>
    </row>
    <row r="40" spans="1:8" s="17" customFormat="1">
      <c r="A40" s="239">
        <v>7</v>
      </c>
      <c r="B40" s="243" t="s">
        <v>321</v>
      </c>
      <c r="C40" s="37">
        <v>49658.150000000009</v>
      </c>
      <c r="D40" s="37">
        <v>318857.07025199995</v>
      </c>
      <c r="E40" s="241">
        <v>368515.22025199997</v>
      </c>
      <c r="F40" s="37">
        <v>11877.250000000011</v>
      </c>
      <c r="G40" s="37">
        <v>189043.9958</v>
      </c>
      <c r="H40" s="38">
        <v>200921.2458</v>
      </c>
    </row>
    <row r="41" spans="1:8" s="17" customFormat="1">
      <c r="A41" s="239">
        <v>7.1</v>
      </c>
      <c r="B41" s="242" t="s">
        <v>322</v>
      </c>
      <c r="C41" s="37">
        <v>0</v>
      </c>
      <c r="D41" s="37">
        <v>0</v>
      </c>
      <c r="E41" s="241">
        <v>0</v>
      </c>
      <c r="F41" s="37">
        <v>0</v>
      </c>
      <c r="G41" s="37">
        <v>0</v>
      </c>
      <c r="H41" s="38">
        <v>0</v>
      </c>
    </row>
    <row r="42" spans="1:8" s="17" customFormat="1" ht="25.5">
      <c r="A42" s="239">
        <v>7.2</v>
      </c>
      <c r="B42" s="242" t="s">
        <v>323</v>
      </c>
      <c r="C42" s="37">
        <v>9212.7900000000009</v>
      </c>
      <c r="D42" s="37">
        <v>28142.198182</v>
      </c>
      <c r="E42" s="241">
        <v>37354.988182000001</v>
      </c>
      <c r="F42" s="37">
        <v>3498.0700000000006</v>
      </c>
      <c r="G42" s="37">
        <v>33897.320955000003</v>
      </c>
      <c r="H42" s="38">
        <v>37395.390955000003</v>
      </c>
    </row>
    <row r="43" spans="1:8" s="17" customFormat="1" ht="25.5">
      <c r="A43" s="239">
        <v>7.3</v>
      </c>
      <c r="B43" s="242" t="s">
        <v>326</v>
      </c>
      <c r="C43" s="37">
        <v>7378.41</v>
      </c>
      <c r="D43" s="37">
        <v>18871.279924000002</v>
      </c>
      <c r="E43" s="241">
        <v>26249.689924000002</v>
      </c>
      <c r="F43" s="37">
        <v>2784.54</v>
      </c>
      <c r="G43" s="37">
        <v>0</v>
      </c>
      <c r="H43" s="38">
        <v>2784.54</v>
      </c>
    </row>
    <row r="44" spans="1:8" s="17" customFormat="1" ht="25.5">
      <c r="A44" s="239">
        <v>7.4</v>
      </c>
      <c r="B44" s="242" t="s">
        <v>327</v>
      </c>
      <c r="C44" s="37">
        <v>33066.950000000004</v>
      </c>
      <c r="D44" s="37">
        <v>271843.59214599995</v>
      </c>
      <c r="E44" s="241">
        <v>304910.54214599996</v>
      </c>
      <c r="F44" s="37">
        <v>5594.6400000000103</v>
      </c>
      <c r="G44" s="37">
        <v>155146.674845</v>
      </c>
      <c r="H44" s="38">
        <v>160741.31484500002</v>
      </c>
    </row>
    <row r="45" spans="1:8" s="17" customFormat="1">
      <c r="A45" s="239">
        <v>8</v>
      </c>
      <c r="B45" s="243" t="s">
        <v>304</v>
      </c>
      <c r="C45" s="37"/>
      <c r="D45" s="37"/>
      <c r="E45" s="241">
        <v>0</v>
      </c>
      <c r="F45" s="37"/>
      <c r="G45" s="37"/>
      <c r="H45" s="38">
        <v>0</v>
      </c>
    </row>
    <row r="46" spans="1:8" s="17" customFormat="1">
      <c r="A46" s="239">
        <v>8.1</v>
      </c>
      <c r="B46" s="290" t="s">
        <v>328</v>
      </c>
      <c r="C46" s="37"/>
      <c r="D46" s="37"/>
      <c r="E46" s="241">
        <v>0</v>
      </c>
      <c r="F46" s="37"/>
      <c r="G46" s="37"/>
      <c r="H46" s="38">
        <v>0</v>
      </c>
    </row>
    <row r="47" spans="1:8" s="17" customFormat="1">
      <c r="A47" s="239">
        <v>8.1999999999999993</v>
      </c>
      <c r="B47" s="290" t="s">
        <v>329</v>
      </c>
      <c r="C47" s="37"/>
      <c r="D47" s="37"/>
      <c r="E47" s="241">
        <v>0</v>
      </c>
      <c r="F47" s="37"/>
      <c r="G47" s="37"/>
      <c r="H47" s="38">
        <v>0</v>
      </c>
    </row>
    <row r="48" spans="1:8" s="17" customFormat="1">
      <c r="A48" s="239">
        <v>8.3000000000000007</v>
      </c>
      <c r="B48" s="290" t="s">
        <v>330</v>
      </c>
      <c r="C48" s="37"/>
      <c r="D48" s="37"/>
      <c r="E48" s="241">
        <v>0</v>
      </c>
      <c r="F48" s="37"/>
      <c r="G48" s="37"/>
      <c r="H48" s="38">
        <v>0</v>
      </c>
    </row>
    <row r="49" spans="1:8" s="17" customFormat="1">
      <c r="A49" s="239">
        <v>8.4</v>
      </c>
      <c r="B49" s="290" t="s">
        <v>331</v>
      </c>
      <c r="C49" s="37"/>
      <c r="D49" s="37"/>
      <c r="E49" s="241">
        <v>0</v>
      </c>
      <c r="F49" s="37"/>
      <c r="G49" s="37"/>
      <c r="H49" s="38">
        <v>0</v>
      </c>
    </row>
    <row r="50" spans="1:8" s="17" customFormat="1">
      <c r="A50" s="239">
        <v>8.5</v>
      </c>
      <c r="B50" s="290" t="s">
        <v>332</v>
      </c>
      <c r="C50" s="37"/>
      <c r="D50" s="37"/>
      <c r="E50" s="241">
        <v>0</v>
      </c>
      <c r="F50" s="37"/>
      <c r="G50" s="37"/>
      <c r="H50" s="38">
        <v>0</v>
      </c>
    </row>
    <row r="51" spans="1:8" s="17" customFormat="1">
      <c r="A51" s="239">
        <v>8.6</v>
      </c>
      <c r="B51" s="290" t="s">
        <v>333</v>
      </c>
      <c r="C51" s="37"/>
      <c r="D51" s="37"/>
      <c r="E51" s="241">
        <v>0</v>
      </c>
      <c r="F51" s="37"/>
      <c r="G51" s="37"/>
      <c r="H51" s="38">
        <v>0</v>
      </c>
    </row>
    <row r="52" spans="1:8" s="17" customFormat="1">
      <c r="A52" s="239">
        <v>8.6999999999999993</v>
      </c>
      <c r="B52" s="290" t="s">
        <v>334</v>
      </c>
      <c r="C52" s="37"/>
      <c r="D52" s="37"/>
      <c r="E52" s="241">
        <v>0</v>
      </c>
      <c r="F52" s="37"/>
      <c r="G52" s="37"/>
      <c r="H52" s="38">
        <v>0</v>
      </c>
    </row>
    <row r="53" spans="1:8" s="17" customFormat="1" ht="15" thickBot="1">
      <c r="A53" s="245">
        <v>9</v>
      </c>
      <c r="B53" s="246" t="s">
        <v>324</v>
      </c>
      <c r="C53" s="247"/>
      <c r="D53" s="247"/>
      <c r="E53" s="248">
        <v>0</v>
      </c>
      <c r="F53" s="247"/>
      <c r="G53" s="247"/>
      <c r="H53" s="49"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7" sqref="C7:G12"/>
    </sheetView>
  </sheetViews>
  <sheetFormatPr defaultColWidth="9.140625" defaultRowHeight="12.75"/>
  <cols>
    <col min="1" max="1" width="9.5703125" style="4" bestFit="1" customWidth="1"/>
    <col min="2" max="2" width="93.5703125" style="4" customWidth="1"/>
    <col min="3" max="4" width="10.7109375" style="4" customWidth="1"/>
    <col min="5" max="11" width="9.7109375" style="51" customWidth="1"/>
    <col min="12" max="16384" width="9.140625" style="51"/>
  </cols>
  <sheetData>
    <row r="1" spans="1:8">
      <c r="A1" s="2" t="s">
        <v>31</v>
      </c>
      <c r="B1" s="3" t="str">
        <f>'Info '!C2</f>
        <v>JSC ZIRAAT BANK GEORGIA</v>
      </c>
      <c r="C1" s="3"/>
    </row>
    <row r="2" spans="1:8">
      <c r="A2" s="2" t="s">
        <v>32</v>
      </c>
      <c r="B2" s="458">
        <v>44286</v>
      </c>
      <c r="C2" s="6"/>
      <c r="D2" s="7"/>
      <c r="E2" s="85"/>
      <c r="F2" s="85"/>
      <c r="G2" s="85"/>
      <c r="H2" s="85"/>
    </row>
    <row r="3" spans="1:8">
      <c r="A3" s="2"/>
      <c r="B3" s="3"/>
      <c r="C3" s="6"/>
      <c r="D3" s="7"/>
      <c r="E3" s="85"/>
      <c r="F3" s="85"/>
      <c r="G3" s="85"/>
      <c r="H3" s="85"/>
    </row>
    <row r="4" spans="1:8" ht="15" customHeight="1" thickBot="1">
      <c r="A4" s="7" t="s">
        <v>199</v>
      </c>
      <c r="B4" s="183" t="s">
        <v>298</v>
      </c>
      <c r="C4" s="86" t="s">
        <v>74</v>
      </c>
    </row>
    <row r="5" spans="1:8" ht="15" customHeight="1">
      <c r="A5" s="275" t="s">
        <v>6</v>
      </c>
      <c r="B5" s="276"/>
      <c r="C5" s="456" t="str">
        <f>INT((MONTH($B$2))/3)&amp;"Q"&amp;"-"&amp;YEAR($B$2)</f>
        <v>1Q-2021</v>
      </c>
      <c r="D5" s="456" t="str">
        <f>IF(INT(MONTH($B$2))=3, "4"&amp;"Q"&amp;"-"&amp;YEAR($B$2)-1, IF(INT(MONTH($B$2))=6, "1"&amp;"Q"&amp;"-"&amp;YEAR($B$2), IF(INT(MONTH($B$2))=9, "2"&amp;"Q"&amp;"-"&amp;YEAR($B$2),IF(INT(MONTH($B$2))=12, "3"&amp;"Q"&amp;"-"&amp;YEAR($B$2), 0))))</f>
        <v>4Q-2020</v>
      </c>
      <c r="E5" s="456" t="str">
        <f>IF(INT(MONTH($B$2))=3, "3"&amp;"Q"&amp;"-"&amp;YEAR($B$2)-1, IF(INT(MONTH($B$2))=6, "4"&amp;"Q"&amp;"-"&amp;YEAR($B$2)-1, IF(INT(MONTH($B$2))=9, "1"&amp;"Q"&amp;"-"&amp;YEAR($B$2),IF(INT(MONTH($B$2))=12, "2"&amp;"Q"&amp;"-"&amp;YEAR($B$2), 0))))</f>
        <v>3Q-2020</v>
      </c>
      <c r="F5" s="456" t="str">
        <f>IF(INT(MONTH($B$2))=3, "2"&amp;"Q"&amp;"-"&amp;YEAR($B$2)-1, IF(INT(MONTH($B$2))=6, "3"&amp;"Q"&amp;"-"&amp;YEAR($B$2)-1, IF(INT(MONTH($B$2))=9, "4"&amp;"Q"&amp;"-"&amp;YEAR($B$2)-1,IF(INT(MONTH($B$2))=12, "1"&amp;"Q"&amp;"-"&amp;YEAR($B$2), 0))))</f>
        <v>2Q-2020</v>
      </c>
      <c r="G5" s="457" t="str">
        <f>IF(INT(MONTH($B$2))=3, "1"&amp;"Q"&amp;"-"&amp;YEAR($B$2)-1, IF(INT(MONTH($B$2))=6, "2"&amp;"Q"&amp;"-"&amp;YEAR($B$2)-1, IF(INT(MONTH($B$2))=9, "3"&amp;"Q"&amp;"-"&amp;YEAR($B$2)-1,IF(INT(MONTH($B$2))=12, "4"&amp;"Q"&amp;"-"&amp;YEAR($B$2)-1, 0))))</f>
        <v>1Q-2020</v>
      </c>
    </row>
    <row r="6" spans="1:8" ht="15" customHeight="1">
      <c r="A6" s="87">
        <v>1</v>
      </c>
      <c r="B6" s="384" t="s">
        <v>302</v>
      </c>
      <c r="C6" s="446">
        <f>C7+C9+C10</f>
        <v>106831107.14041999</v>
      </c>
      <c r="D6" s="449">
        <f>D7+D9+D10</f>
        <v>106957467.16224998</v>
      </c>
      <c r="E6" s="386">
        <f t="shared" ref="E6:G6" si="0">E7+E9+E10</f>
        <v>110447471.68487999</v>
      </c>
      <c r="F6" s="446">
        <f t="shared" si="0"/>
        <v>109818932.53484999</v>
      </c>
      <c r="G6" s="452">
        <f t="shared" si="0"/>
        <v>111597578.9368</v>
      </c>
    </row>
    <row r="7" spans="1:8" ht="15" customHeight="1">
      <c r="A7" s="87">
        <v>1.1000000000000001</v>
      </c>
      <c r="B7" s="384" t="s">
        <v>481</v>
      </c>
      <c r="C7" s="447">
        <v>92859746.789549991</v>
      </c>
      <c r="D7" s="450">
        <v>94774750.634699985</v>
      </c>
      <c r="E7" s="447">
        <v>94690408.961749986</v>
      </c>
      <c r="F7" s="447">
        <v>92981066.877549991</v>
      </c>
      <c r="G7" s="453">
        <v>92677822.627000004</v>
      </c>
    </row>
    <row r="8" spans="1:8">
      <c r="A8" s="87" t="s">
        <v>15</v>
      </c>
      <c r="B8" s="384" t="s">
        <v>198</v>
      </c>
      <c r="C8" s="447"/>
      <c r="D8" s="450"/>
      <c r="E8" s="447"/>
      <c r="F8" s="447"/>
      <c r="G8" s="453"/>
    </row>
    <row r="9" spans="1:8" ht="15" customHeight="1">
      <c r="A9" s="87">
        <v>1.2</v>
      </c>
      <c r="B9" s="385" t="s">
        <v>197</v>
      </c>
      <c r="C9" s="447">
        <v>13971360.350869998</v>
      </c>
      <c r="D9" s="450">
        <v>12182716.527549999</v>
      </c>
      <c r="E9" s="447">
        <v>15757062.723130001</v>
      </c>
      <c r="F9" s="447">
        <v>16837865.657299999</v>
      </c>
      <c r="G9" s="453">
        <v>18919756.309799999</v>
      </c>
    </row>
    <row r="10" spans="1:8" ht="15" customHeight="1">
      <c r="A10" s="87">
        <v>1.3</v>
      </c>
      <c r="B10" s="384" t="s">
        <v>29</v>
      </c>
      <c r="C10" s="448">
        <v>0</v>
      </c>
      <c r="D10" s="450">
        <v>0</v>
      </c>
      <c r="E10" s="448">
        <v>0</v>
      </c>
      <c r="F10" s="447">
        <v>0</v>
      </c>
      <c r="G10" s="454">
        <v>0</v>
      </c>
    </row>
    <row r="11" spans="1:8" ht="15" customHeight="1">
      <c r="A11" s="87">
        <v>2</v>
      </c>
      <c r="B11" s="384" t="s">
        <v>299</v>
      </c>
      <c r="C11" s="447">
        <v>191968.78020000001</v>
      </c>
      <c r="D11" s="450">
        <v>295627.12680000003</v>
      </c>
      <c r="E11" s="447">
        <v>68445.219700000001</v>
      </c>
      <c r="F11" s="447">
        <v>52768.348599999998</v>
      </c>
      <c r="G11" s="453">
        <v>115414.0387</v>
      </c>
    </row>
    <row r="12" spans="1:8" ht="15" customHeight="1">
      <c r="A12" s="87">
        <v>3</v>
      </c>
      <c r="B12" s="384" t="s">
        <v>300</v>
      </c>
      <c r="C12" s="448">
        <v>14719139</v>
      </c>
      <c r="D12" s="450">
        <v>14719139.800000001</v>
      </c>
      <c r="E12" s="448">
        <v>11760206</v>
      </c>
      <c r="F12" s="447">
        <v>11760206</v>
      </c>
      <c r="G12" s="454">
        <v>11760206</v>
      </c>
    </row>
    <row r="13" spans="1:8" ht="15" customHeight="1" thickBot="1">
      <c r="A13" s="89">
        <v>4</v>
      </c>
      <c r="B13" s="90" t="s">
        <v>301</v>
      </c>
      <c r="C13" s="387">
        <f>C6+C11+C12</f>
        <v>121742214.92061999</v>
      </c>
      <c r="D13" s="451">
        <f>D6+D11+D12</f>
        <v>121972234.08904998</v>
      </c>
      <c r="E13" s="388">
        <f t="shared" ref="E13:G13" si="1">E6+E11+E12</f>
        <v>122276122.90457998</v>
      </c>
      <c r="F13" s="387">
        <f t="shared" si="1"/>
        <v>121631906.88344999</v>
      </c>
      <c r="G13" s="455">
        <f t="shared" si="1"/>
        <v>123473198.9755</v>
      </c>
    </row>
    <row r="14" spans="1:8">
      <c r="B14" s="93"/>
    </row>
    <row r="15" spans="1:8" ht="25.5">
      <c r="B15" s="94" t="s">
        <v>482</v>
      </c>
    </row>
    <row r="16" spans="1:8">
      <c r="B16" s="94"/>
    </row>
    <row r="17" spans="1:4" ht="11.25">
      <c r="A17" s="51"/>
      <c r="B17" s="51"/>
      <c r="C17" s="51"/>
      <c r="D17" s="51"/>
    </row>
    <row r="18" spans="1:4" ht="11.25">
      <c r="A18" s="51"/>
      <c r="B18" s="51"/>
      <c r="C18" s="51"/>
      <c r="D18" s="51"/>
    </row>
    <row r="19" spans="1:4" ht="11.25">
      <c r="A19" s="51"/>
      <c r="B19" s="51"/>
      <c r="C19" s="51"/>
      <c r="D19" s="51"/>
    </row>
    <row r="20" spans="1:4" ht="11.25">
      <c r="A20" s="51"/>
      <c r="B20" s="51"/>
      <c r="C20" s="51"/>
      <c r="D20" s="51"/>
    </row>
    <row r="21" spans="1:4" ht="11.25">
      <c r="A21" s="51"/>
      <c r="B21" s="51"/>
      <c r="C21" s="51"/>
      <c r="D21" s="51"/>
    </row>
    <row r="22" spans="1:4" ht="11.25">
      <c r="A22" s="51"/>
      <c r="B22" s="51"/>
      <c r="C22" s="51"/>
      <c r="D22" s="51"/>
    </row>
    <row r="23" spans="1:4" ht="11.25">
      <c r="A23" s="51"/>
      <c r="B23" s="51"/>
      <c r="C23" s="51"/>
      <c r="D23" s="51"/>
    </row>
    <row r="24" spans="1:4" ht="11.25">
      <c r="A24" s="51"/>
      <c r="B24" s="51"/>
      <c r="C24" s="51"/>
      <c r="D24" s="51"/>
    </row>
    <row r="25" spans="1:4" ht="11.25">
      <c r="A25" s="51"/>
      <c r="B25" s="51"/>
      <c r="C25" s="51"/>
      <c r="D25" s="51"/>
    </row>
    <row r="26" spans="1:4" ht="11.25">
      <c r="A26" s="51"/>
      <c r="B26" s="51"/>
      <c r="C26" s="51"/>
      <c r="D26" s="51"/>
    </row>
    <row r="27" spans="1:4" ht="11.25">
      <c r="A27" s="51"/>
      <c r="B27" s="51"/>
      <c r="C27" s="51"/>
      <c r="D27" s="51"/>
    </row>
    <row r="28" spans="1:4" ht="11.25">
      <c r="A28" s="51"/>
      <c r="B28" s="51"/>
      <c r="C28" s="51"/>
      <c r="D28" s="51"/>
    </row>
    <row r="29" spans="1:4" ht="11.25">
      <c r="A29" s="51"/>
      <c r="B29" s="51"/>
      <c r="C29" s="51"/>
      <c r="D29" s="5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pane xSplit="1" ySplit="4" topLeftCell="B14" activePane="bottomRight" state="frozen"/>
      <selection activeCell="B9" sqref="B9"/>
      <selection pane="topRight" activeCell="B9" sqref="B9"/>
      <selection pane="bottomLeft" activeCell="B9" sqref="B9"/>
      <selection pane="bottomRight" activeCell="B34" sqref="B34"/>
    </sheetView>
  </sheetViews>
  <sheetFormatPr defaultColWidth="9.140625" defaultRowHeight="14.25"/>
  <cols>
    <col min="1" max="1" width="9.5703125" style="4" bestFit="1" customWidth="1"/>
    <col min="2" max="2" width="65.5703125" style="4" customWidth="1"/>
    <col min="3" max="3" width="27.5703125" style="4" customWidth="1"/>
    <col min="4" max="16384" width="9.140625" style="5"/>
  </cols>
  <sheetData>
    <row r="1" spans="1:8">
      <c r="A1" s="2" t="s">
        <v>31</v>
      </c>
      <c r="B1" s="3" t="str">
        <f>'Info '!C2</f>
        <v>JSC ZIRAAT BANK GEORGIA</v>
      </c>
    </row>
    <row r="2" spans="1:8">
      <c r="A2" s="2" t="s">
        <v>32</v>
      </c>
      <c r="B2" s="458">
        <v>44286</v>
      </c>
    </row>
    <row r="4" spans="1:8" ht="27.95" customHeight="1" thickBot="1">
      <c r="A4" s="95" t="s">
        <v>81</v>
      </c>
      <c r="B4" s="96" t="s">
        <v>268</v>
      </c>
      <c r="C4" s="97"/>
    </row>
    <row r="5" spans="1:8">
      <c r="A5" s="98"/>
      <c r="B5" s="440" t="s">
        <v>82</v>
      </c>
      <c r="C5" s="441" t="s">
        <v>495</v>
      </c>
    </row>
    <row r="6" spans="1:8" ht="25.5">
      <c r="A6" s="99">
        <v>1</v>
      </c>
      <c r="B6" s="492" t="s">
        <v>502</v>
      </c>
      <c r="C6" s="493" t="s">
        <v>503</v>
      </c>
    </row>
    <row r="7" spans="1:8" ht="25.5">
      <c r="A7" s="99">
        <v>2</v>
      </c>
      <c r="B7" s="492" t="s">
        <v>504</v>
      </c>
      <c r="C7" s="493" t="s">
        <v>505</v>
      </c>
    </row>
    <row r="8" spans="1:8">
      <c r="A8" s="99">
        <v>3</v>
      </c>
      <c r="B8" s="492" t="s">
        <v>506</v>
      </c>
      <c r="C8" s="493" t="s">
        <v>507</v>
      </c>
    </row>
    <row r="9" spans="1:8">
      <c r="A9" s="99">
        <v>4</v>
      </c>
      <c r="B9" s="492" t="s">
        <v>508</v>
      </c>
      <c r="C9" s="493" t="s">
        <v>509</v>
      </c>
    </row>
    <row r="10" spans="1:8">
      <c r="A10" s="99">
        <v>5</v>
      </c>
      <c r="B10" s="492" t="s">
        <v>510</v>
      </c>
      <c r="C10" s="493" t="s">
        <v>509</v>
      </c>
    </row>
    <row r="11" spans="1:8">
      <c r="A11" s="99">
        <v>6</v>
      </c>
      <c r="B11" s="100"/>
      <c r="C11" s="101"/>
    </row>
    <row r="12" spans="1:8">
      <c r="A12" s="99">
        <v>7</v>
      </c>
      <c r="B12" s="100"/>
      <c r="C12" s="101"/>
      <c r="H12" s="102"/>
    </row>
    <row r="13" spans="1:8">
      <c r="A13" s="99">
        <v>8</v>
      </c>
      <c r="B13" s="100"/>
      <c r="C13" s="101"/>
    </row>
    <row r="14" spans="1:8">
      <c r="A14" s="99">
        <v>9</v>
      </c>
      <c r="B14" s="100"/>
      <c r="C14" s="101"/>
    </row>
    <row r="15" spans="1:8">
      <c r="A15" s="99">
        <v>10</v>
      </c>
      <c r="B15" s="100"/>
      <c r="C15" s="101"/>
    </row>
    <row r="16" spans="1:8">
      <c r="A16" s="99"/>
      <c r="B16" s="442"/>
      <c r="C16" s="443"/>
    </row>
    <row r="17" spans="1:3" ht="25.5">
      <c r="A17" s="99"/>
      <c r="B17" s="444" t="s">
        <v>83</v>
      </c>
      <c r="C17" s="445" t="s">
        <v>496</v>
      </c>
    </row>
    <row r="18" spans="1:3" ht="15.75">
      <c r="A18" s="99">
        <v>1</v>
      </c>
      <c r="B18" s="494" t="s">
        <v>511</v>
      </c>
      <c r="C18" s="495" t="s">
        <v>512</v>
      </c>
    </row>
    <row r="19" spans="1:3" ht="45">
      <c r="A19" s="99">
        <v>2</v>
      </c>
      <c r="B19" s="494" t="s">
        <v>513</v>
      </c>
      <c r="C19" s="495" t="s">
        <v>514</v>
      </c>
    </row>
    <row r="20" spans="1:3" ht="45">
      <c r="A20" s="99">
        <v>3</v>
      </c>
      <c r="B20" s="496" t="s">
        <v>515</v>
      </c>
      <c r="C20" s="495" t="s">
        <v>516</v>
      </c>
    </row>
    <row r="21" spans="1:3">
      <c r="A21" s="99">
        <v>4</v>
      </c>
      <c r="B21" s="100"/>
      <c r="C21" s="103"/>
    </row>
    <row r="22" spans="1:3">
      <c r="A22" s="99">
        <v>5</v>
      </c>
      <c r="B22" s="100"/>
      <c r="C22" s="103"/>
    </row>
    <row r="23" spans="1:3">
      <c r="A23" s="99">
        <v>6</v>
      </c>
      <c r="B23" s="100"/>
      <c r="C23" s="103"/>
    </row>
    <row r="24" spans="1:3">
      <c r="A24" s="99">
        <v>7</v>
      </c>
      <c r="B24" s="100"/>
      <c r="C24" s="103"/>
    </row>
    <row r="25" spans="1:3">
      <c r="A25" s="99">
        <v>8</v>
      </c>
      <c r="B25" s="100"/>
      <c r="C25" s="103"/>
    </row>
    <row r="26" spans="1:3">
      <c r="A26" s="99">
        <v>9</v>
      </c>
      <c r="B26" s="100"/>
      <c r="C26" s="103"/>
    </row>
    <row r="27" spans="1:3" ht="15.75" customHeight="1">
      <c r="A27" s="99">
        <v>10</v>
      </c>
      <c r="B27" s="100"/>
      <c r="C27" s="104"/>
    </row>
    <row r="28" spans="1:3" ht="15.75" customHeight="1">
      <c r="A28" s="99"/>
      <c r="B28" s="100"/>
      <c r="C28" s="104"/>
    </row>
    <row r="29" spans="1:3" ht="30" customHeight="1">
      <c r="A29" s="99"/>
      <c r="B29" s="530" t="s">
        <v>84</v>
      </c>
      <c r="C29" s="531"/>
    </row>
    <row r="30" spans="1:3">
      <c r="A30" s="99">
        <v>1</v>
      </c>
      <c r="B30" s="100">
        <v>100</v>
      </c>
      <c r="C30" s="101" t="s">
        <v>14</v>
      </c>
    </row>
    <row r="31" spans="1:3" ht="15.75" customHeight="1">
      <c r="A31" s="99"/>
      <c r="B31" s="100"/>
      <c r="C31" s="101"/>
    </row>
    <row r="32" spans="1:3" ht="29.25" customHeight="1">
      <c r="A32" s="99"/>
      <c r="B32" s="530" t="s">
        <v>85</v>
      </c>
      <c r="C32" s="531"/>
    </row>
    <row r="33" spans="1:3">
      <c r="A33" s="99">
        <v>1</v>
      </c>
      <c r="B33" s="100">
        <v>0</v>
      </c>
      <c r="C33" s="101" t="s">
        <v>14</v>
      </c>
    </row>
    <row r="34" spans="1:3" ht="15" thickBot="1">
      <c r="A34" s="105"/>
      <c r="B34" s="106"/>
      <c r="C34" s="107"/>
    </row>
  </sheetData>
  <mergeCells count="2">
    <mergeCell ref="B32:C32"/>
    <mergeCell ref="B29:C29"/>
  </mergeCells>
  <dataValidations count="2">
    <dataValidation type="list" allowBlank="1" showInputMessage="1" showErrorMessage="1" sqref="C11:C15">
      <formula1>"Independent chair, Non-independent chair, Independent member, Non-independent member"</formula1>
    </dataValidation>
    <dataValidation type="list" allowBlank="1" showInputMessage="1" showErrorMessage="1" sqref="C6:C10">
      <formula1>"დამოუკიდებელი წევრი, არადამოუკიდებელ წევრი, დამოუკიდებელი თავმჯდომარე, არადამოუკიდებელი თავმჯდომარე"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37"/>
  <sheetViews>
    <sheetView zoomScale="90" zoomScaleNormal="90" workbookViewId="0">
      <pane xSplit="1" ySplit="5" topLeftCell="B15" activePane="bottomRight" state="frozen"/>
      <selection activeCell="B9" sqref="B9"/>
      <selection pane="topRight" activeCell="B9" sqref="B9"/>
      <selection pane="bottomLeft" activeCell="B9" sqref="B9"/>
      <selection pane="bottomRight" activeCell="C28" sqref="C28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7">
      <c r="A1" s="322" t="s">
        <v>31</v>
      </c>
      <c r="B1" s="3" t="str">
        <f>'Info '!C2</f>
        <v>JSC ZIRAAT BANK GEORGIA</v>
      </c>
      <c r="C1" s="120"/>
      <c r="D1" s="120"/>
      <c r="E1" s="120"/>
      <c r="F1" s="17"/>
    </row>
    <row r="2" spans="1:7" s="108" customFormat="1" ht="15.75" customHeight="1">
      <c r="A2" s="322" t="s">
        <v>32</v>
      </c>
      <c r="B2" s="458">
        <v>44286</v>
      </c>
    </row>
    <row r="3" spans="1:7" s="108" customFormat="1" ht="15.75" customHeight="1">
      <c r="A3" s="322"/>
    </row>
    <row r="4" spans="1:7" s="108" customFormat="1" ht="15.75" customHeight="1" thickBot="1">
      <c r="A4" s="323" t="s">
        <v>203</v>
      </c>
      <c r="B4" s="536" t="s">
        <v>347</v>
      </c>
      <c r="C4" s="537"/>
      <c r="D4" s="537"/>
      <c r="E4" s="537"/>
    </row>
    <row r="5" spans="1:7" s="112" customFormat="1" ht="17.45" customHeight="1">
      <c r="A5" s="255"/>
      <c r="B5" s="256"/>
      <c r="C5" s="110" t="s">
        <v>0</v>
      </c>
      <c r="D5" s="110" t="s">
        <v>1</v>
      </c>
      <c r="E5" s="111" t="s">
        <v>2</v>
      </c>
    </row>
    <row r="6" spans="1:7" s="17" customFormat="1" ht="14.45" customHeight="1">
      <c r="A6" s="324"/>
      <c r="B6" s="532" t="s">
        <v>354</v>
      </c>
      <c r="C6" s="532" t="s">
        <v>94</v>
      </c>
      <c r="D6" s="534" t="s">
        <v>202</v>
      </c>
      <c r="E6" s="535"/>
      <c r="G6" s="5"/>
    </row>
    <row r="7" spans="1:7" s="17" customFormat="1" ht="99.6" customHeight="1">
      <c r="A7" s="324"/>
      <c r="B7" s="533"/>
      <c r="C7" s="532"/>
      <c r="D7" s="361" t="s">
        <v>201</v>
      </c>
      <c r="E7" s="362" t="s">
        <v>355</v>
      </c>
      <c r="G7" s="5"/>
    </row>
    <row r="8" spans="1:7">
      <c r="A8" s="325">
        <v>1</v>
      </c>
      <c r="B8" s="363" t="s">
        <v>36</v>
      </c>
      <c r="C8" s="364">
        <v>8766292.0045999996</v>
      </c>
      <c r="D8" s="364"/>
      <c r="E8" s="365">
        <v>8766292.0045999996</v>
      </c>
      <c r="F8" s="17"/>
    </row>
    <row r="9" spans="1:7">
      <c r="A9" s="325">
        <v>2</v>
      </c>
      <c r="B9" s="363" t="s">
        <v>37</v>
      </c>
      <c r="C9" s="364">
        <v>32843806.493100002</v>
      </c>
      <c r="D9" s="364"/>
      <c r="E9" s="365">
        <v>32843806.493100002</v>
      </c>
      <c r="F9" s="17"/>
    </row>
    <row r="10" spans="1:7">
      <c r="A10" s="325">
        <v>3</v>
      </c>
      <c r="B10" s="363" t="s">
        <v>38</v>
      </c>
      <c r="C10" s="364">
        <v>3621559.3412000001</v>
      </c>
      <c r="D10" s="364"/>
      <c r="E10" s="365">
        <v>3621559.3412000001</v>
      </c>
      <c r="F10" s="17"/>
    </row>
    <row r="11" spans="1:7">
      <c r="A11" s="325">
        <v>4</v>
      </c>
      <c r="B11" s="363" t="s">
        <v>39</v>
      </c>
      <c r="C11" s="364">
        <v>0</v>
      </c>
      <c r="D11" s="364"/>
      <c r="E11" s="365">
        <v>0</v>
      </c>
      <c r="F11" s="17"/>
    </row>
    <row r="12" spans="1:7">
      <c r="A12" s="325">
        <v>5</v>
      </c>
      <c r="B12" s="363" t="s">
        <v>40</v>
      </c>
      <c r="C12" s="364">
        <v>23430102.859999999</v>
      </c>
      <c r="D12" s="364"/>
      <c r="E12" s="365">
        <v>23430102.859999999</v>
      </c>
      <c r="F12" s="17"/>
    </row>
    <row r="13" spans="1:7">
      <c r="A13" s="325">
        <v>6.1</v>
      </c>
      <c r="B13" s="366" t="s">
        <v>41</v>
      </c>
      <c r="C13" s="367">
        <v>54093819.366700001</v>
      </c>
      <c r="D13" s="364"/>
      <c r="E13" s="365">
        <v>54093819.366700001</v>
      </c>
      <c r="F13" s="17"/>
    </row>
    <row r="14" spans="1:7">
      <c r="A14" s="325">
        <v>6.2</v>
      </c>
      <c r="B14" s="368" t="s">
        <v>42</v>
      </c>
      <c r="C14" s="367">
        <v>-4546713.8092</v>
      </c>
      <c r="D14" s="364"/>
      <c r="E14" s="365">
        <v>-4546713.8092</v>
      </c>
      <c r="F14" s="17"/>
    </row>
    <row r="15" spans="1:7">
      <c r="A15" s="325">
        <v>6</v>
      </c>
      <c r="B15" s="363" t="s">
        <v>43</v>
      </c>
      <c r="C15" s="364">
        <v>49547105.557500005</v>
      </c>
      <c r="D15" s="364"/>
      <c r="E15" s="365">
        <v>49547105.557500005</v>
      </c>
      <c r="F15" s="17"/>
    </row>
    <row r="16" spans="1:7">
      <c r="A16" s="325">
        <v>7</v>
      </c>
      <c r="B16" s="363" t="s">
        <v>44</v>
      </c>
      <c r="C16" s="364">
        <v>614616.27949999995</v>
      </c>
      <c r="D16" s="364"/>
      <c r="E16" s="365">
        <v>614616.27949999995</v>
      </c>
      <c r="F16" s="17"/>
    </row>
    <row r="17" spans="1:7">
      <c r="A17" s="325">
        <v>8</v>
      </c>
      <c r="B17" s="363" t="s">
        <v>200</v>
      </c>
      <c r="C17" s="364">
        <v>62320</v>
      </c>
      <c r="D17" s="364"/>
      <c r="E17" s="365">
        <v>62320</v>
      </c>
      <c r="F17" s="326"/>
      <c r="G17" s="114"/>
    </row>
    <row r="18" spans="1:7">
      <c r="A18" s="325">
        <v>9</v>
      </c>
      <c r="B18" s="363" t="s">
        <v>45</v>
      </c>
      <c r="C18" s="364">
        <v>0</v>
      </c>
      <c r="D18" s="364"/>
      <c r="E18" s="365">
        <v>0</v>
      </c>
      <c r="F18" s="17"/>
      <c r="G18" s="114"/>
    </row>
    <row r="19" spans="1:7">
      <c r="A19" s="325">
        <v>10</v>
      </c>
      <c r="B19" s="363" t="s">
        <v>46</v>
      </c>
      <c r="C19" s="364">
        <v>6666212.5800000001</v>
      </c>
      <c r="D19" s="364">
        <v>685777.93</v>
      </c>
      <c r="E19" s="365">
        <v>5980434.6500000004</v>
      </c>
      <c r="F19" s="17"/>
      <c r="G19" s="114"/>
    </row>
    <row r="20" spans="1:7">
      <c r="A20" s="325">
        <v>11</v>
      </c>
      <c r="B20" s="363" t="s">
        <v>47</v>
      </c>
      <c r="C20" s="364">
        <v>1434056.0760999999</v>
      </c>
      <c r="D20" s="364"/>
      <c r="E20" s="365">
        <v>1434056.0760999999</v>
      </c>
      <c r="F20" s="17"/>
    </row>
    <row r="21" spans="1:7" ht="26.25" thickBot="1">
      <c r="A21" s="203"/>
      <c r="B21" s="327" t="s">
        <v>357</v>
      </c>
      <c r="C21" s="257">
        <v>126767597.53200002</v>
      </c>
      <c r="D21" s="257">
        <v>685777.93</v>
      </c>
      <c r="E21" s="369">
        <v>126081819.60200003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115"/>
      <c r="F25" s="5"/>
      <c r="G25" s="5"/>
    </row>
    <row r="26" spans="1:7" s="4" customFormat="1">
      <c r="B26" s="115"/>
      <c r="F26" s="5"/>
      <c r="G26" s="5"/>
    </row>
    <row r="27" spans="1:7" s="4" customFormat="1">
      <c r="B27" s="115"/>
      <c r="F27" s="5"/>
      <c r="G27" s="5"/>
    </row>
    <row r="28" spans="1:7" s="4" customFormat="1">
      <c r="B28" s="115"/>
      <c r="F28" s="5"/>
      <c r="G28" s="5"/>
    </row>
    <row r="29" spans="1:7" s="4" customFormat="1">
      <c r="B29" s="115"/>
      <c r="F29" s="5"/>
      <c r="G29" s="5"/>
    </row>
    <row r="30" spans="1:7" s="4" customFormat="1">
      <c r="B30" s="115"/>
      <c r="F30" s="5"/>
      <c r="G30" s="5"/>
    </row>
    <row r="31" spans="1:7" s="4" customFormat="1">
      <c r="B31" s="115"/>
      <c r="F31" s="5"/>
      <c r="G31" s="5"/>
    </row>
    <row r="32" spans="1:7" s="4" customFormat="1">
      <c r="B32" s="115"/>
      <c r="F32" s="5"/>
      <c r="G32" s="5"/>
    </row>
    <row r="33" spans="2:7" s="4" customFormat="1">
      <c r="B33" s="115"/>
      <c r="F33" s="5"/>
      <c r="G33" s="5"/>
    </row>
    <row r="34" spans="2:7" s="4" customFormat="1">
      <c r="B34" s="115"/>
      <c r="F34" s="5"/>
      <c r="G34" s="5"/>
    </row>
    <row r="35" spans="2:7" s="4" customFormat="1">
      <c r="B35" s="115"/>
      <c r="F35" s="5"/>
      <c r="G35" s="5"/>
    </row>
    <row r="36" spans="2:7" s="4" customFormat="1">
      <c r="B36" s="115"/>
      <c r="F36" s="5"/>
      <c r="G36" s="5"/>
    </row>
    <row r="37" spans="2:7" s="4" customFormat="1">
      <c r="B37" s="115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C6" sqref="C6:C12"/>
    </sheetView>
  </sheetViews>
  <sheetFormatPr defaultColWidth="9.140625" defaultRowHeight="12.75" outlineLevelRow="1"/>
  <cols>
    <col min="1" max="1" width="9.5703125" style="4" bestFit="1" customWidth="1"/>
    <col min="2" max="2" width="114.2851562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31</v>
      </c>
      <c r="B1" s="3" t="str">
        <f>'Info '!C2</f>
        <v>JSC ZIRAAT BANK GEORGIA</v>
      </c>
    </row>
    <row r="2" spans="1:6" s="108" customFormat="1" ht="15.75" customHeight="1">
      <c r="A2" s="2" t="s">
        <v>32</v>
      </c>
      <c r="B2" s="458">
        <v>44286</v>
      </c>
      <c r="C2" s="4"/>
      <c r="D2" s="4"/>
      <c r="E2" s="4"/>
      <c r="F2" s="4"/>
    </row>
    <row r="3" spans="1:6" s="108" customFormat="1" ht="15.75" customHeight="1">
      <c r="C3" s="4"/>
      <c r="D3" s="4"/>
      <c r="E3" s="4"/>
      <c r="F3" s="4"/>
    </row>
    <row r="4" spans="1:6" s="108" customFormat="1" ht="13.5" thickBot="1">
      <c r="A4" s="108" t="s">
        <v>86</v>
      </c>
      <c r="B4" s="328" t="s">
        <v>335</v>
      </c>
      <c r="C4" s="109" t="s">
        <v>74</v>
      </c>
      <c r="D4" s="4"/>
      <c r="E4" s="4"/>
      <c r="F4" s="4"/>
    </row>
    <row r="5" spans="1:6">
      <c r="A5" s="262">
        <v>1</v>
      </c>
      <c r="B5" s="329" t="s">
        <v>356</v>
      </c>
      <c r="C5" s="263">
        <f>'7. LI1 '!E21</f>
        <v>126081819.60200003</v>
      </c>
    </row>
    <row r="6" spans="1:6" s="264" customFormat="1">
      <c r="A6" s="116">
        <v>2.1</v>
      </c>
      <c r="B6" s="259" t="s">
        <v>336</v>
      </c>
      <c r="C6" s="192">
        <v>28627735.730199996</v>
      </c>
    </row>
    <row r="7" spans="1:6" s="93" customFormat="1" outlineLevel="1">
      <c r="A7" s="87">
        <v>2.2000000000000002</v>
      </c>
      <c r="B7" s="88" t="s">
        <v>337</v>
      </c>
      <c r="C7" s="265"/>
    </row>
    <row r="8" spans="1:6" s="93" customFormat="1" ht="25.5">
      <c r="A8" s="87">
        <v>3</v>
      </c>
      <c r="B8" s="260" t="s">
        <v>338</v>
      </c>
      <c r="C8" s="266">
        <v>154928028.99220002</v>
      </c>
    </row>
    <row r="9" spans="1:6" s="264" customFormat="1">
      <c r="A9" s="116">
        <v>4</v>
      </c>
      <c r="B9" s="118" t="s">
        <v>88</v>
      </c>
      <c r="C9" s="192">
        <v>645771.96219999995</v>
      </c>
    </row>
    <row r="10" spans="1:6" s="93" customFormat="1" outlineLevel="1">
      <c r="A10" s="87">
        <v>5.0999999999999996</v>
      </c>
      <c r="B10" s="88" t="s">
        <v>339</v>
      </c>
      <c r="C10" s="265">
        <v>-14656375.379329998</v>
      </c>
    </row>
    <row r="11" spans="1:6" s="93" customFormat="1" outlineLevel="1">
      <c r="A11" s="87">
        <v>5.2</v>
      </c>
      <c r="B11" s="88" t="s">
        <v>340</v>
      </c>
      <c r="C11" s="265"/>
    </row>
    <row r="12" spans="1:6" s="93" customFormat="1">
      <c r="A12" s="87">
        <v>6</v>
      </c>
      <c r="B12" s="258" t="s">
        <v>483</v>
      </c>
      <c r="C12" s="265">
        <v>0</v>
      </c>
    </row>
    <row r="13" spans="1:6" s="93" customFormat="1" ht="13.5" thickBot="1">
      <c r="A13" s="89">
        <v>7</v>
      </c>
      <c r="B13" s="261" t="s">
        <v>286</v>
      </c>
      <c r="C13" s="267">
        <f>SUM(C8:C12)</f>
        <v>140917425.57506999</v>
      </c>
    </row>
    <row r="15" spans="1:6" ht="25.5">
      <c r="A15" s="282"/>
      <c r="B15" s="94" t="s">
        <v>484</v>
      </c>
    </row>
    <row r="16" spans="1:6">
      <c r="A16" s="282"/>
      <c r="B16" s="282"/>
    </row>
    <row r="17" spans="1:5" ht="15">
      <c r="A17" s="277"/>
      <c r="B17" s="278"/>
      <c r="C17" s="282"/>
      <c r="D17" s="282"/>
      <c r="E17" s="282"/>
    </row>
    <row r="18" spans="1:5" ht="15">
      <c r="A18" s="283"/>
      <c r="B18" s="284"/>
      <c r="C18" s="282"/>
      <c r="D18" s="282"/>
      <c r="E18" s="282"/>
    </row>
    <row r="19" spans="1:5">
      <c r="A19" s="285"/>
      <c r="B19" s="279"/>
      <c r="C19" s="282"/>
      <c r="D19" s="282"/>
      <c r="E19" s="282"/>
    </row>
    <row r="20" spans="1:5">
      <c r="A20" s="286"/>
      <c r="B20" s="280"/>
      <c r="C20" s="282"/>
      <c r="D20" s="282"/>
      <c r="E20" s="282"/>
    </row>
    <row r="21" spans="1:5">
      <c r="A21" s="286"/>
      <c r="B21" s="284"/>
      <c r="C21" s="282"/>
      <c r="D21" s="282"/>
      <c r="E21" s="282"/>
    </row>
    <row r="22" spans="1:5">
      <c r="A22" s="285"/>
      <c r="B22" s="281"/>
      <c r="C22" s="282"/>
      <c r="D22" s="282"/>
      <c r="E22" s="282"/>
    </row>
    <row r="23" spans="1:5">
      <c r="A23" s="286"/>
      <c r="B23" s="280"/>
      <c r="C23" s="282"/>
      <c r="D23" s="282"/>
      <c r="E23" s="282"/>
    </row>
    <row r="24" spans="1:5">
      <c r="A24" s="286"/>
      <c r="B24" s="280"/>
      <c r="C24" s="282"/>
      <c r="D24" s="282"/>
      <c r="E24" s="282"/>
    </row>
    <row r="25" spans="1:5">
      <c r="A25" s="286"/>
      <c r="B25" s="287"/>
      <c r="C25" s="282"/>
      <c r="D25" s="282"/>
      <c r="E25" s="282"/>
    </row>
    <row r="26" spans="1:5">
      <c r="A26" s="286"/>
      <c r="B26" s="284"/>
      <c r="C26" s="282"/>
      <c r="D26" s="282"/>
      <c r="E26" s="282"/>
    </row>
    <row r="27" spans="1:5">
      <c r="A27" s="282"/>
      <c r="B27" s="288"/>
      <c r="C27" s="282"/>
      <c r="D27" s="282"/>
      <c r="E27" s="282"/>
    </row>
    <row r="28" spans="1:5">
      <c r="A28" s="282"/>
      <c r="B28" s="288"/>
      <c r="C28" s="282"/>
      <c r="D28" s="282"/>
      <c r="E28" s="282"/>
    </row>
    <row r="29" spans="1:5">
      <c r="A29" s="282"/>
      <c r="B29" s="288"/>
      <c r="C29" s="282"/>
      <c r="D29" s="282"/>
      <c r="E29" s="282"/>
    </row>
    <row r="30" spans="1:5">
      <c r="A30" s="282"/>
      <c r="B30" s="288"/>
      <c r="C30" s="282"/>
      <c r="D30" s="282"/>
      <c r="E30" s="282"/>
    </row>
    <row r="31" spans="1:5">
      <c r="A31" s="282"/>
      <c r="B31" s="288"/>
      <c r="C31" s="282"/>
      <c r="D31" s="282"/>
      <c r="E31" s="282"/>
    </row>
    <row r="32" spans="1:5">
      <c r="A32" s="282"/>
      <c r="B32" s="288"/>
      <c r="C32" s="282"/>
      <c r="D32" s="282"/>
      <c r="E32" s="282"/>
    </row>
    <row r="33" spans="1:5">
      <c r="A33" s="282"/>
      <c r="B33" s="288"/>
      <c r="C33" s="282"/>
      <c r="D33" s="282"/>
      <c r="E33" s="28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B42" activePane="bottomRight" state="frozen"/>
      <selection activeCell="B9" sqref="B9"/>
      <selection pane="topRight" activeCell="B9" sqref="B9"/>
      <selection pane="bottomLeft" activeCell="B9" sqref="B9"/>
      <selection pane="bottomRight" activeCell="C6" sqref="C6:C52"/>
    </sheetView>
  </sheetViews>
  <sheetFormatPr defaultColWidth="9.140625" defaultRowHeight="12.75"/>
  <cols>
    <col min="1" max="1" width="9.5703125" style="120" bestFit="1" customWidth="1"/>
    <col min="2" max="2" width="132.42578125" style="4" customWidth="1"/>
    <col min="3" max="3" width="18.42578125" style="4" customWidth="1"/>
    <col min="4" max="16384" width="9.140625" style="4"/>
  </cols>
  <sheetData>
    <row r="1" spans="1:3">
      <c r="A1" s="2" t="s">
        <v>31</v>
      </c>
      <c r="B1" s="3" t="str">
        <f>'Info '!C2</f>
        <v>JSC ZIRAAT BANK GEORGIA</v>
      </c>
    </row>
    <row r="2" spans="1:3" s="108" customFormat="1" ht="15.75" customHeight="1">
      <c r="A2" s="108" t="s">
        <v>32</v>
      </c>
      <c r="B2" s="498">
        <v>44286</v>
      </c>
    </row>
    <row r="3" spans="1:3" s="108" customFormat="1" ht="15.75" customHeight="1"/>
    <row r="4" spans="1:3" ht="13.5" thickBot="1">
      <c r="A4" s="120" t="s">
        <v>247</v>
      </c>
      <c r="B4" s="183" t="s">
        <v>246</v>
      </c>
    </row>
    <row r="5" spans="1:3">
      <c r="A5" s="121" t="s">
        <v>6</v>
      </c>
      <c r="B5" s="122"/>
      <c r="C5" s="123" t="s">
        <v>74</v>
      </c>
    </row>
    <row r="6" spans="1:3">
      <c r="A6" s="124">
        <v>1</v>
      </c>
      <c r="B6" s="125" t="s">
        <v>245</v>
      </c>
      <c r="C6" s="126">
        <v>57113479.039999999</v>
      </c>
    </row>
    <row r="7" spans="1:3">
      <c r="A7" s="124">
        <v>2</v>
      </c>
      <c r="B7" s="127" t="s">
        <v>244</v>
      </c>
      <c r="C7" s="128">
        <v>50000000</v>
      </c>
    </row>
    <row r="8" spans="1:3">
      <c r="A8" s="124">
        <v>3</v>
      </c>
      <c r="B8" s="129" t="s">
        <v>243</v>
      </c>
      <c r="C8" s="128"/>
    </row>
    <row r="9" spans="1:3">
      <c r="A9" s="124">
        <v>4</v>
      </c>
      <c r="B9" s="129" t="s">
        <v>242</v>
      </c>
      <c r="C9" s="128"/>
    </row>
    <row r="10" spans="1:3">
      <c r="A10" s="124">
        <v>5</v>
      </c>
      <c r="B10" s="129" t="s">
        <v>241</v>
      </c>
      <c r="C10" s="128"/>
    </row>
    <row r="11" spans="1:3">
      <c r="A11" s="124">
        <v>6</v>
      </c>
      <c r="B11" s="130" t="s">
        <v>240</v>
      </c>
      <c r="C11" s="128">
        <v>7113479.04</v>
      </c>
    </row>
    <row r="12" spans="1:3" s="93" customFormat="1">
      <c r="A12" s="124">
        <v>7</v>
      </c>
      <c r="B12" s="125" t="s">
        <v>239</v>
      </c>
      <c r="C12" s="131">
        <v>685777.93</v>
      </c>
    </row>
    <row r="13" spans="1:3" s="93" customFormat="1">
      <c r="A13" s="124">
        <v>8</v>
      </c>
      <c r="B13" s="132" t="s">
        <v>238</v>
      </c>
      <c r="C13" s="133"/>
    </row>
    <row r="14" spans="1:3" s="93" customFormat="1" ht="25.5">
      <c r="A14" s="124">
        <v>9</v>
      </c>
      <c r="B14" s="134" t="s">
        <v>237</v>
      </c>
      <c r="C14" s="133"/>
    </row>
    <row r="15" spans="1:3" s="93" customFormat="1">
      <c r="A15" s="124">
        <v>10</v>
      </c>
      <c r="B15" s="135" t="s">
        <v>236</v>
      </c>
      <c r="C15" s="133">
        <v>685777.93</v>
      </c>
    </row>
    <row r="16" spans="1:3" s="93" customFormat="1">
      <c r="A16" s="124">
        <v>11</v>
      </c>
      <c r="B16" s="136" t="s">
        <v>235</v>
      </c>
      <c r="C16" s="133"/>
    </row>
    <row r="17" spans="1:3" s="93" customFormat="1">
      <c r="A17" s="124">
        <v>12</v>
      </c>
      <c r="B17" s="135" t="s">
        <v>234</v>
      </c>
      <c r="C17" s="133"/>
    </row>
    <row r="18" spans="1:3" s="93" customFormat="1">
      <c r="A18" s="124">
        <v>13</v>
      </c>
      <c r="B18" s="135" t="s">
        <v>233</v>
      </c>
      <c r="C18" s="133"/>
    </row>
    <row r="19" spans="1:3" s="93" customFormat="1">
      <c r="A19" s="124">
        <v>14</v>
      </c>
      <c r="B19" s="135" t="s">
        <v>232</v>
      </c>
      <c r="C19" s="133"/>
    </row>
    <row r="20" spans="1:3" s="93" customFormat="1">
      <c r="A20" s="124">
        <v>15</v>
      </c>
      <c r="B20" s="135" t="s">
        <v>231</v>
      </c>
      <c r="C20" s="133"/>
    </row>
    <row r="21" spans="1:3" s="93" customFormat="1" ht="25.5">
      <c r="A21" s="124">
        <v>16</v>
      </c>
      <c r="B21" s="134" t="s">
        <v>230</v>
      </c>
      <c r="C21" s="133"/>
    </row>
    <row r="22" spans="1:3" s="93" customFormat="1">
      <c r="A22" s="124">
        <v>17</v>
      </c>
      <c r="B22" s="137" t="s">
        <v>229</v>
      </c>
      <c r="C22" s="133"/>
    </row>
    <row r="23" spans="1:3" s="93" customFormat="1">
      <c r="A23" s="124">
        <v>18</v>
      </c>
      <c r="B23" s="134" t="s">
        <v>228</v>
      </c>
      <c r="C23" s="133">
        <v>0</v>
      </c>
    </row>
    <row r="24" spans="1:3" s="93" customFormat="1" ht="25.5">
      <c r="A24" s="124">
        <v>19</v>
      </c>
      <c r="B24" s="134" t="s">
        <v>205</v>
      </c>
      <c r="C24" s="133">
        <v>0</v>
      </c>
    </row>
    <row r="25" spans="1:3" s="93" customFormat="1">
      <c r="A25" s="124">
        <v>20</v>
      </c>
      <c r="B25" s="138" t="s">
        <v>227</v>
      </c>
      <c r="C25" s="133">
        <v>0</v>
      </c>
    </row>
    <row r="26" spans="1:3" s="93" customFormat="1">
      <c r="A26" s="124">
        <v>21</v>
      </c>
      <c r="B26" s="138" t="s">
        <v>226</v>
      </c>
      <c r="C26" s="133">
        <v>0</v>
      </c>
    </row>
    <row r="27" spans="1:3" s="93" customFormat="1">
      <c r="A27" s="124">
        <v>22</v>
      </c>
      <c r="B27" s="138" t="s">
        <v>225</v>
      </c>
      <c r="C27" s="133">
        <v>0</v>
      </c>
    </row>
    <row r="28" spans="1:3" s="93" customFormat="1">
      <c r="A28" s="124">
        <v>23</v>
      </c>
      <c r="B28" s="139" t="s">
        <v>224</v>
      </c>
      <c r="C28" s="131">
        <v>56427701.109999999</v>
      </c>
    </row>
    <row r="29" spans="1:3" s="93" customFormat="1">
      <c r="A29" s="140"/>
      <c r="B29" s="141"/>
      <c r="C29" s="133"/>
    </row>
    <row r="30" spans="1:3" s="93" customFormat="1">
      <c r="A30" s="140">
        <v>24</v>
      </c>
      <c r="B30" s="139" t="s">
        <v>223</v>
      </c>
      <c r="C30" s="131">
        <v>0</v>
      </c>
    </row>
    <row r="31" spans="1:3" s="93" customFormat="1">
      <c r="A31" s="140">
        <v>25</v>
      </c>
      <c r="B31" s="129" t="s">
        <v>222</v>
      </c>
      <c r="C31" s="142">
        <v>0</v>
      </c>
    </row>
    <row r="32" spans="1:3" s="93" customFormat="1">
      <c r="A32" s="140">
        <v>26</v>
      </c>
      <c r="B32" s="143" t="s">
        <v>303</v>
      </c>
      <c r="C32" s="133"/>
    </row>
    <row r="33" spans="1:3" s="93" customFormat="1">
      <c r="A33" s="140">
        <v>27</v>
      </c>
      <c r="B33" s="143" t="s">
        <v>221</v>
      </c>
      <c r="C33" s="133"/>
    </row>
    <row r="34" spans="1:3" s="93" customFormat="1">
      <c r="A34" s="140">
        <v>28</v>
      </c>
      <c r="B34" s="129" t="s">
        <v>220</v>
      </c>
      <c r="C34" s="133"/>
    </row>
    <row r="35" spans="1:3" s="93" customFormat="1">
      <c r="A35" s="140">
        <v>29</v>
      </c>
      <c r="B35" s="139" t="s">
        <v>219</v>
      </c>
      <c r="C35" s="131">
        <v>0</v>
      </c>
    </row>
    <row r="36" spans="1:3" s="93" customFormat="1">
      <c r="A36" s="140">
        <v>30</v>
      </c>
      <c r="B36" s="134" t="s">
        <v>218</v>
      </c>
      <c r="C36" s="133"/>
    </row>
    <row r="37" spans="1:3" s="93" customFormat="1">
      <c r="A37" s="140">
        <v>31</v>
      </c>
      <c r="B37" s="135" t="s">
        <v>217</v>
      </c>
      <c r="C37" s="133"/>
    </row>
    <row r="38" spans="1:3" s="93" customFormat="1" ht="25.5">
      <c r="A38" s="140">
        <v>32</v>
      </c>
      <c r="B38" s="134" t="s">
        <v>216</v>
      </c>
      <c r="C38" s="133"/>
    </row>
    <row r="39" spans="1:3" s="93" customFormat="1" ht="25.5">
      <c r="A39" s="140">
        <v>33</v>
      </c>
      <c r="B39" s="134" t="s">
        <v>205</v>
      </c>
      <c r="C39" s="133"/>
    </row>
    <row r="40" spans="1:3" s="93" customFormat="1">
      <c r="A40" s="140">
        <v>34</v>
      </c>
      <c r="B40" s="138" t="s">
        <v>215</v>
      </c>
      <c r="C40" s="133"/>
    </row>
    <row r="41" spans="1:3" s="93" customFormat="1">
      <c r="A41" s="140">
        <v>35</v>
      </c>
      <c r="B41" s="139" t="s">
        <v>214</v>
      </c>
      <c r="C41" s="131">
        <v>0</v>
      </c>
    </row>
    <row r="42" spans="1:3" s="93" customFormat="1">
      <c r="A42" s="140"/>
      <c r="B42" s="141"/>
      <c r="C42" s="133"/>
    </row>
    <row r="43" spans="1:3" s="93" customFormat="1">
      <c r="A43" s="140">
        <v>36</v>
      </c>
      <c r="B43" s="144" t="s">
        <v>213</v>
      </c>
      <c r="C43" s="131">
        <v>1151151.6661</v>
      </c>
    </row>
    <row r="44" spans="1:3" s="93" customFormat="1">
      <c r="A44" s="140">
        <v>37</v>
      </c>
      <c r="B44" s="129" t="s">
        <v>212</v>
      </c>
      <c r="C44" s="133"/>
    </row>
    <row r="45" spans="1:3" s="93" customFormat="1">
      <c r="A45" s="140">
        <v>38</v>
      </c>
      <c r="B45" s="129" t="s">
        <v>211</v>
      </c>
      <c r="C45" s="133"/>
    </row>
    <row r="46" spans="1:3" s="93" customFormat="1">
      <c r="A46" s="140">
        <v>39</v>
      </c>
      <c r="B46" s="129" t="s">
        <v>210</v>
      </c>
      <c r="C46" s="133">
        <v>1151151.6661</v>
      </c>
    </row>
    <row r="47" spans="1:3" s="93" customFormat="1">
      <c r="A47" s="140">
        <v>40</v>
      </c>
      <c r="B47" s="144" t="s">
        <v>209</v>
      </c>
      <c r="C47" s="131">
        <v>0</v>
      </c>
    </row>
    <row r="48" spans="1:3" s="93" customFormat="1">
      <c r="A48" s="140">
        <v>41</v>
      </c>
      <c r="B48" s="134" t="s">
        <v>208</v>
      </c>
      <c r="C48" s="133"/>
    </row>
    <row r="49" spans="1:3" s="93" customFormat="1">
      <c r="A49" s="140">
        <v>42</v>
      </c>
      <c r="B49" s="135" t="s">
        <v>207</v>
      </c>
      <c r="C49" s="133"/>
    </row>
    <row r="50" spans="1:3" s="93" customFormat="1">
      <c r="A50" s="140">
        <v>43</v>
      </c>
      <c r="B50" s="134" t="s">
        <v>206</v>
      </c>
      <c r="C50" s="133"/>
    </row>
    <row r="51" spans="1:3" s="93" customFormat="1" ht="25.5">
      <c r="A51" s="140">
        <v>44</v>
      </c>
      <c r="B51" s="134" t="s">
        <v>205</v>
      </c>
      <c r="C51" s="133"/>
    </row>
    <row r="52" spans="1:3" s="93" customFormat="1" ht="13.5" thickBot="1">
      <c r="A52" s="145">
        <v>45</v>
      </c>
      <c r="B52" s="146" t="s">
        <v>204</v>
      </c>
      <c r="C52" s="497">
        <v>1151151.6661</v>
      </c>
    </row>
    <row r="55" spans="1:3">
      <c r="B55" s="4" t="s">
        <v>7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D7" sqref="D7:D21"/>
    </sheetView>
  </sheetViews>
  <sheetFormatPr defaultColWidth="9.140625" defaultRowHeight="12.75"/>
  <cols>
    <col min="1" max="1" width="9.42578125" style="308" bestFit="1" customWidth="1"/>
    <col min="2" max="2" width="59" style="308" customWidth="1"/>
    <col min="3" max="3" width="16.7109375" style="308" bestFit="1" customWidth="1"/>
    <col min="4" max="4" width="13.28515625" style="308" bestFit="1" customWidth="1"/>
    <col min="5" max="16384" width="9.140625" style="308"/>
  </cols>
  <sheetData>
    <row r="1" spans="1:4" ht="15">
      <c r="A1" s="370" t="s">
        <v>31</v>
      </c>
      <c r="B1" s="3" t="str">
        <f>'Info '!C2</f>
        <v>JSC ZIRAAT BANK GEORGIA</v>
      </c>
    </row>
    <row r="2" spans="1:4" s="277" customFormat="1" ht="15.75" customHeight="1">
      <c r="A2" s="277" t="s">
        <v>32</v>
      </c>
      <c r="B2" s="458">
        <v>44286</v>
      </c>
    </row>
    <row r="3" spans="1:4" s="277" customFormat="1" ht="15.75" customHeight="1"/>
    <row r="4" spans="1:4" ht="13.5" thickBot="1">
      <c r="A4" s="334" t="s">
        <v>405</v>
      </c>
      <c r="B4" s="378" t="s">
        <v>406</v>
      </c>
    </row>
    <row r="5" spans="1:4" s="379" customFormat="1" ht="12.75" customHeight="1">
      <c r="A5" s="438"/>
      <c r="B5" s="439" t="s">
        <v>409</v>
      </c>
      <c r="C5" s="371" t="s">
        <v>407</v>
      </c>
      <c r="D5" s="372" t="s">
        <v>408</v>
      </c>
    </row>
    <row r="6" spans="1:4" s="380" customFormat="1">
      <c r="A6" s="373">
        <v>1</v>
      </c>
      <c r="B6" s="430" t="s">
        <v>410</v>
      </c>
      <c r="C6" s="430"/>
      <c r="D6" s="374"/>
    </row>
    <row r="7" spans="1:4" s="380" customFormat="1">
      <c r="A7" s="375" t="s">
        <v>396</v>
      </c>
      <c r="B7" s="431" t="s">
        <v>411</v>
      </c>
      <c r="C7" s="422">
        <v>4.4999999999999998E-2</v>
      </c>
      <c r="D7" s="423">
        <f>C7*'5. RWA '!$C$13</f>
        <v>5478399.6714279</v>
      </c>
    </row>
    <row r="8" spans="1:4" s="380" customFormat="1">
      <c r="A8" s="375" t="s">
        <v>397</v>
      </c>
      <c r="B8" s="431" t="s">
        <v>412</v>
      </c>
      <c r="C8" s="424">
        <v>0.06</v>
      </c>
      <c r="D8" s="423">
        <f>C8*'5. RWA '!$C$13</f>
        <v>7304532.895237199</v>
      </c>
    </row>
    <row r="9" spans="1:4" s="380" customFormat="1">
      <c r="A9" s="375" t="s">
        <v>398</v>
      </c>
      <c r="B9" s="431" t="s">
        <v>413</v>
      </c>
      <c r="C9" s="424">
        <v>0.08</v>
      </c>
      <c r="D9" s="423">
        <f>C9*'5. RWA '!$C$13</f>
        <v>9739377.1936495993</v>
      </c>
    </row>
    <row r="10" spans="1:4" s="380" customFormat="1">
      <c r="A10" s="373" t="s">
        <v>399</v>
      </c>
      <c r="B10" s="430" t="s">
        <v>414</v>
      </c>
      <c r="C10" s="425"/>
      <c r="D10" s="432"/>
    </row>
    <row r="11" spans="1:4" s="381" customFormat="1">
      <c r="A11" s="376" t="s">
        <v>400</v>
      </c>
      <c r="B11" s="421" t="s">
        <v>480</v>
      </c>
      <c r="C11" s="426">
        <v>0</v>
      </c>
      <c r="D11" s="423">
        <f>C11*'5. RWA '!$C$13</f>
        <v>0</v>
      </c>
    </row>
    <row r="12" spans="1:4" s="381" customFormat="1">
      <c r="A12" s="376" t="s">
        <v>401</v>
      </c>
      <c r="B12" s="421" t="s">
        <v>415</v>
      </c>
      <c r="C12" s="426">
        <v>0</v>
      </c>
      <c r="D12" s="423">
        <f>C12*'5. RWA '!$C$13</f>
        <v>0</v>
      </c>
    </row>
    <row r="13" spans="1:4" s="381" customFormat="1">
      <c r="A13" s="376" t="s">
        <v>402</v>
      </c>
      <c r="B13" s="421" t="s">
        <v>416</v>
      </c>
      <c r="C13" s="426"/>
      <c r="D13" s="423">
        <f>C13*'5. RWA '!$C$13</f>
        <v>0</v>
      </c>
    </row>
    <row r="14" spans="1:4" s="381" customFormat="1">
      <c r="A14" s="373" t="s">
        <v>403</v>
      </c>
      <c r="B14" s="430" t="s">
        <v>477</v>
      </c>
      <c r="C14" s="427"/>
      <c r="D14" s="433"/>
    </row>
    <row r="15" spans="1:4" s="381" customFormat="1">
      <c r="A15" s="376">
        <v>3.1</v>
      </c>
      <c r="B15" s="421" t="s">
        <v>421</v>
      </c>
      <c r="C15" s="426">
        <v>1.4683120930394568E-2</v>
      </c>
      <c r="D15" s="423">
        <f>C15*'5. RWA '!$C$13</f>
        <v>1787555.6640135492</v>
      </c>
    </row>
    <row r="16" spans="1:4" s="381" customFormat="1">
      <c r="A16" s="376">
        <v>3.2</v>
      </c>
      <c r="B16" s="421" t="s">
        <v>422</v>
      </c>
      <c r="C16" s="426">
        <v>1.9586143517518341E-2</v>
      </c>
      <c r="D16" s="423">
        <f>C16*'5. RWA '!$C$13</f>
        <v>2384460.4935758258</v>
      </c>
    </row>
    <row r="17" spans="1:6" s="380" customFormat="1">
      <c r="A17" s="376">
        <v>3.3</v>
      </c>
      <c r="B17" s="421" t="s">
        <v>423</v>
      </c>
      <c r="C17" s="426">
        <v>4.6695011083330587E-2</v>
      </c>
      <c r="D17" s="423">
        <f>C17*'5. RWA '!$C$13</f>
        <v>5684754.0750275645</v>
      </c>
    </row>
    <row r="18" spans="1:6" s="379" customFormat="1" ht="12.75" customHeight="1">
      <c r="A18" s="436"/>
      <c r="B18" s="437" t="s">
        <v>476</v>
      </c>
      <c r="C18" s="428" t="s">
        <v>407</v>
      </c>
      <c r="D18" s="434" t="s">
        <v>408</v>
      </c>
    </row>
    <row r="19" spans="1:6" s="380" customFormat="1">
      <c r="A19" s="377">
        <v>4</v>
      </c>
      <c r="B19" s="421" t="s">
        <v>417</v>
      </c>
      <c r="C19" s="426">
        <f>C7+C11+C12+C13+C15</f>
        <v>5.9683120930394566E-2</v>
      </c>
      <c r="D19" s="423">
        <f>C19*'5. RWA '!$C$13</f>
        <v>7265955.3354414487</v>
      </c>
    </row>
    <row r="20" spans="1:6" s="380" customFormat="1">
      <c r="A20" s="377">
        <v>5</v>
      </c>
      <c r="B20" s="421" t="s">
        <v>138</v>
      </c>
      <c r="C20" s="426">
        <f>C8+C11+C12+C13+C16</f>
        <v>7.9586143517518332E-2</v>
      </c>
      <c r="D20" s="423">
        <f>C20*'5. RWA '!$C$13</f>
        <v>9688993.3888130244</v>
      </c>
    </row>
    <row r="21" spans="1:6" s="380" customFormat="1" ht="13.5" thickBot="1">
      <c r="A21" s="382" t="s">
        <v>404</v>
      </c>
      <c r="B21" s="383" t="s">
        <v>418</v>
      </c>
      <c r="C21" s="429">
        <f>C9+C11+C12+C13+C17</f>
        <v>0.12669501108333059</v>
      </c>
      <c r="D21" s="435">
        <f>C21*'5. RWA '!$C$13</f>
        <v>15424131.268677164</v>
      </c>
    </row>
    <row r="22" spans="1:6">
      <c r="F22" s="334"/>
    </row>
    <row r="23" spans="1:6" ht="51">
      <c r="B23" s="333" t="s">
        <v>479</v>
      </c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Normal="100" workbookViewId="0">
      <pane xSplit="1" ySplit="5" topLeftCell="B6" activePane="bottomRight" state="frozen"/>
      <selection activeCell="B47" sqref="B47"/>
      <selection pane="topRight" activeCell="B47" sqref="B47"/>
      <selection pane="bottomLeft" activeCell="B47" sqref="B47"/>
      <selection pane="bottomRight" activeCell="D29" sqref="D29"/>
    </sheetView>
  </sheetViews>
  <sheetFormatPr defaultColWidth="9.140625" defaultRowHeight="14.25"/>
  <cols>
    <col min="1" max="1" width="10.7109375" style="4" customWidth="1"/>
    <col min="2" max="2" width="91.85546875" style="4" customWidth="1"/>
    <col min="3" max="3" width="53.140625" style="4" customWidth="1"/>
    <col min="4" max="4" width="32.28515625" style="4" customWidth="1"/>
    <col min="5" max="5" width="9.42578125" style="5" customWidth="1"/>
    <col min="6" max="16384" width="9.140625" style="5"/>
  </cols>
  <sheetData>
    <row r="1" spans="1:6">
      <c r="A1" s="2" t="s">
        <v>31</v>
      </c>
      <c r="B1" s="3" t="str">
        <f>'Info '!C2</f>
        <v>JSC ZIRAAT BANK GEORGIA</v>
      </c>
      <c r="E1" s="4"/>
      <c r="F1" s="4"/>
    </row>
    <row r="2" spans="1:6" s="108" customFormat="1" ht="15.75" customHeight="1">
      <c r="A2" s="2" t="s">
        <v>32</v>
      </c>
      <c r="B2" s="458">
        <v>44286</v>
      </c>
    </row>
    <row r="3" spans="1:6" s="108" customFormat="1" ht="15.75" customHeight="1">
      <c r="A3" s="147"/>
    </row>
    <row r="4" spans="1:6" s="108" customFormat="1" ht="15.75" customHeight="1" thickBot="1">
      <c r="A4" s="108" t="s">
        <v>87</v>
      </c>
      <c r="B4" s="268" t="s">
        <v>287</v>
      </c>
      <c r="D4" s="53" t="s">
        <v>74</v>
      </c>
    </row>
    <row r="5" spans="1:6" ht="25.5">
      <c r="A5" s="148" t="s">
        <v>6</v>
      </c>
      <c r="B5" s="297" t="s">
        <v>341</v>
      </c>
      <c r="C5" s="149" t="s">
        <v>94</v>
      </c>
      <c r="D5" s="150" t="s">
        <v>95</v>
      </c>
    </row>
    <row r="6" spans="1:6">
      <c r="A6" s="113">
        <v>1</v>
      </c>
      <c r="B6" s="151" t="s">
        <v>36</v>
      </c>
      <c r="C6" s="152">
        <v>8766292.0045999996</v>
      </c>
      <c r="D6" s="153"/>
      <c r="E6" s="501"/>
    </row>
    <row r="7" spans="1:6">
      <c r="A7" s="113">
        <v>2</v>
      </c>
      <c r="B7" s="154" t="s">
        <v>37</v>
      </c>
      <c r="C7" s="155">
        <v>32843806.493100002</v>
      </c>
      <c r="D7" s="156"/>
      <c r="E7" s="501"/>
    </row>
    <row r="8" spans="1:6">
      <c r="A8" s="113">
        <v>3</v>
      </c>
      <c r="B8" s="154" t="s">
        <v>38</v>
      </c>
      <c r="C8" s="155">
        <v>3621559.3412000001</v>
      </c>
      <c r="D8" s="156"/>
      <c r="E8" s="501"/>
    </row>
    <row r="9" spans="1:6">
      <c r="A9" s="113">
        <v>4</v>
      </c>
      <c r="B9" s="154" t="s">
        <v>39</v>
      </c>
      <c r="C9" s="155">
        <v>0</v>
      </c>
      <c r="D9" s="156"/>
      <c r="E9" s="501"/>
    </row>
    <row r="10" spans="1:6">
      <c r="A10" s="113">
        <v>5</v>
      </c>
      <c r="B10" s="154" t="s">
        <v>40</v>
      </c>
      <c r="C10" s="155">
        <v>23430102.859999999</v>
      </c>
      <c r="D10" s="156"/>
      <c r="E10" s="501"/>
    </row>
    <row r="11" spans="1:6">
      <c r="A11" s="113">
        <v>6.1</v>
      </c>
      <c r="B11" s="269" t="s">
        <v>41</v>
      </c>
      <c r="C11" s="157">
        <v>54093819.366700001</v>
      </c>
      <c r="D11" s="158"/>
      <c r="E11" s="502"/>
    </row>
    <row r="12" spans="1:6">
      <c r="A12" s="113">
        <v>6.2</v>
      </c>
      <c r="B12" s="270" t="s">
        <v>42</v>
      </c>
      <c r="C12" s="157">
        <v>-4546713.8092</v>
      </c>
      <c r="D12" s="158"/>
      <c r="E12" s="502"/>
    </row>
    <row r="13" spans="1:6" ht="15.75">
      <c r="A13" s="499" t="s">
        <v>517</v>
      </c>
      <c r="B13" s="500" t="s">
        <v>519</v>
      </c>
      <c r="C13" s="157">
        <v>-645771.96219999995</v>
      </c>
      <c r="D13" s="161" t="s">
        <v>522</v>
      </c>
      <c r="E13" s="502"/>
    </row>
    <row r="14" spans="1:6" ht="15.75">
      <c r="A14" s="499" t="s">
        <v>518</v>
      </c>
      <c r="B14" s="500" t="s">
        <v>520</v>
      </c>
      <c r="C14" s="157">
        <v>0</v>
      </c>
      <c r="D14" s="158"/>
      <c r="E14" s="502"/>
    </row>
    <row r="15" spans="1:6">
      <c r="A15" s="113">
        <v>6</v>
      </c>
      <c r="B15" s="154" t="s">
        <v>43</v>
      </c>
      <c r="C15" s="159">
        <v>49547105.557500005</v>
      </c>
      <c r="D15" s="158"/>
      <c r="E15" s="501"/>
    </row>
    <row r="16" spans="1:6">
      <c r="A16" s="113">
        <v>7</v>
      </c>
      <c r="B16" s="154" t="s">
        <v>44</v>
      </c>
      <c r="C16" s="155">
        <v>614616.27949999995</v>
      </c>
      <c r="D16" s="156"/>
      <c r="E16" s="501"/>
    </row>
    <row r="17" spans="1:5">
      <c r="A17" s="113">
        <v>8</v>
      </c>
      <c r="B17" s="295" t="s">
        <v>200</v>
      </c>
      <c r="C17" s="155">
        <v>62320</v>
      </c>
      <c r="D17" s="156"/>
      <c r="E17" s="501"/>
    </row>
    <row r="18" spans="1:5">
      <c r="A18" s="113">
        <v>9</v>
      </c>
      <c r="B18" s="154" t="s">
        <v>45</v>
      </c>
      <c r="C18" s="155">
        <v>0</v>
      </c>
      <c r="D18" s="156"/>
      <c r="E18" s="501"/>
    </row>
    <row r="19" spans="1:5">
      <c r="A19" s="113">
        <v>9.1</v>
      </c>
      <c r="B19" s="160" t="s">
        <v>89</v>
      </c>
      <c r="C19" s="157"/>
      <c r="D19" s="156"/>
      <c r="E19" s="501"/>
    </row>
    <row r="20" spans="1:5">
      <c r="A20" s="113">
        <v>9.1999999999999993</v>
      </c>
      <c r="B20" s="160" t="s">
        <v>90</v>
      </c>
      <c r="C20" s="157"/>
      <c r="D20" s="156"/>
      <c r="E20" s="501"/>
    </row>
    <row r="21" spans="1:5">
      <c r="A21" s="113">
        <v>9.3000000000000007</v>
      </c>
      <c r="B21" s="271" t="s">
        <v>269</v>
      </c>
      <c r="C21" s="157"/>
      <c r="D21" s="156"/>
      <c r="E21" s="501"/>
    </row>
    <row r="22" spans="1:5">
      <c r="A22" s="113">
        <v>10</v>
      </c>
      <c r="B22" s="154" t="s">
        <v>46</v>
      </c>
      <c r="C22" s="155">
        <v>6666212.5800000001</v>
      </c>
      <c r="D22" s="156"/>
      <c r="E22" s="501"/>
    </row>
    <row r="23" spans="1:5">
      <c r="A23" s="113">
        <v>10.1</v>
      </c>
      <c r="B23" s="160" t="s">
        <v>91</v>
      </c>
      <c r="C23" s="155">
        <v>685777.93</v>
      </c>
      <c r="D23" s="161" t="s">
        <v>93</v>
      </c>
      <c r="E23" s="501"/>
    </row>
    <row r="24" spans="1:5">
      <c r="A24" s="113">
        <v>11</v>
      </c>
      <c r="B24" s="162" t="s">
        <v>47</v>
      </c>
      <c r="C24" s="163">
        <v>1434056.0760999999</v>
      </c>
      <c r="D24" s="164"/>
      <c r="E24" s="501"/>
    </row>
    <row r="25" spans="1:5" ht="15">
      <c r="A25" s="113">
        <v>12</v>
      </c>
      <c r="B25" s="165" t="s">
        <v>48</v>
      </c>
      <c r="C25" s="166">
        <v>126986071.19200002</v>
      </c>
      <c r="D25" s="167"/>
      <c r="E25" s="503"/>
    </row>
    <row r="26" spans="1:5">
      <c r="A26" s="113">
        <v>13</v>
      </c>
      <c r="B26" s="154" t="s">
        <v>50</v>
      </c>
      <c r="C26" s="168">
        <v>2558850</v>
      </c>
      <c r="D26" s="169"/>
      <c r="E26" s="501"/>
    </row>
    <row r="27" spans="1:5">
      <c r="A27" s="113">
        <v>14</v>
      </c>
      <c r="B27" s="154" t="s">
        <v>51</v>
      </c>
      <c r="C27" s="155">
        <v>53081057.259499989</v>
      </c>
      <c r="D27" s="156"/>
      <c r="E27" s="501"/>
    </row>
    <row r="28" spans="1:5">
      <c r="A28" s="113">
        <v>15</v>
      </c>
      <c r="B28" s="154" t="s">
        <v>52</v>
      </c>
      <c r="C28" s="155">
        <v>6588003.0882000001</v>
      </c>
      <c r="D28" s="156"/>
      <c r="E28" s="501"/>
    </row>
    <row r="29" spans="1:5">
      <c r="A29" s="113">
        <v>16</v>
      </c>
      <c r="B29" s="154" t="s">
        <v>53</v>
      </c>
      <c r="C29" s="155">
        <v>4500350.6491999999</v>
      </c>
      <c r="D29" s="156"/>
      <c r="E29" s="501"/>
    </row>
    <row r="30" spans="1:5">
      <c r="A30" s="113">
        <v>17</v>
      </c>
      <c r="B30" s="154" t="s">
        <v>54</v>
      </c>
      <c r="C30" s="155">
        <v>0</v>
      </c>
      <c r="D30" s="156"/>
      <c r="E30" s="501"/>
    </row>
    <row r="31" spans="1:5">
      <c r="A31" s="113">
        <v>18</v>
      </c>
      <c r="B31" s="154" t="s">
        <v>55</v>
      </c>
      <c r="C31" s="155">
        <v>0</v>
      </c>
      <c r="D31" s="156"/>
      <c r="E31" s="501"/>
    </row>
    <row r="32" spans="1:5">
      <c r="A32" s="113">
        <v>19</v>
      </c>
      <c r="B32" s="154" t="s">
        <v>56</v>
      </c>
      <c r="C32" s="155">
        <v>150768.2525</v>
      </c>
      <c r="D32" s="156"/>
      <c r="E32" s="501"/>
    </row>
    <row r="33" spans="1:5">
      <c r="A33" s="113">
        <v>20</v>
      </c>
      <c r="B33" s="154" t="s">
        <v>57</v>
      </c>
      <c r="C33" s="155">
        <v>2775089.3358</v>
      </c>
      <c r="D33" s="156"/>
      <c r="E33" s="501"/>
    </row>
    <row r="34" spans="1:5" ht="15.75">
      <c r="A34" s="499">
        <v>20.100000000000001</v>
      </c>
      <c r="B34" s="162" t="s">
        <v>521</v>
      </c>
      <c r="C34" s="163">
        <v>505379.70390000002</v>
      </c>
      <c r="D34" s="161" t="s">
        <v>522</v>
      </c>
      <c r="E34" s="501"/>
    </row>
    <row r="35" spans="1:5">
      <c r="A35" s="113">
        <v>21</v>
      </c>
      <c r="B35" s="162" t="s">
        <v>58</v>
      </c>
      <c r="C35" s="163">
        <v>0</v>
      </c>
      <c r="D35" s="164"/>
      <c r="E35" s="501"/>
    </row>
    <row r="36" spans="1:5">
      <c r="A36" s="113">
        <v>21.1</v>
      </c>
      <c r="B36" s="170" t="s">
        <v>92</v>
      </c>
      <c r="C36" s="171">
        <v>0</v>
      </c>
      <c r="D36" s="172"/>
      <c r="E36" s="501"/>
    </row>
    <row r="37" spans="1:5" ht="15">
      <c r="A37" s="113">
        <v>22</v>
      </c>
      <c r="B37" s="165" t="s">
        <v>59</v>
      </c>
      <c r="C37" s="166">
        <v>69654118.585199997</v>
      </c>
      <c r="D37" s="167"/>
      <c r="E37" s="503"/>
    </row>
    <row r="38" spans="1:5">
      <c r="A38" s="113">
        <v>23</v>
      </c>
      <c r="B38" s="162" t="s">
        <v>61</v>
      </c>
      <c r="C38" s="155">
        <v>50000000</v>
      </c>
      <c r="D38" s="161" t="s">
        <v>523</v>
      </c>
      <c r="E38" s="501"/>
    </row>
    <row r="39" spans="1:5">
      <c r="A39" s="113">
        <v>24</v>
      </c>
      <c r="B39" s="162" t="s">
        <v>62</v>
      </c>
      <c r="C39" s="155">
        <v>0</v>
      </c>
      <c r="D39" s="156"/>
      <c r="E39" s="501"/>
    </row>
    <row r="40" spans="1:5">
      <c r="A40" s="113">
        <v>25</v>
      </c>
      <c r="B40" s="162" t="s">
        <v>63</v>
      </c>
      <c r="C40" s="155">
        <v>0</v>
      </c>
      <c r="D40" s="156"/>
      <c r="E40" s="501"/>
    </row>
    <row r="41" spans="1:5">
      <c r="A41" s="113">
        <v>26</v>
      </c>
      <c r="B41" s="162" t="s">
        <v>64</v>
      </c>
      <c r="C41" s="155">
        <v>0</v>
      </c>
      <c r="D41" s="156"/>
      <c r="E41" s="501"/>
    </row>
    <row r="42" spans="1:5">
      <c r="A42" s="113">
        <v>27</v>
      </c>
      <c r="B42" s="162" t="s">
        <v>65</v>
      </c>
      <c r="C42" s="155">
        <v>0</v>
      </c>
      <c r="D42" s="156"/>
      <c r="E42" s="501"/>
    </row>
    <row r="43" spans="1:5">
      <c r="A43" s="113">
        <v>28</v>
      </c>
      <c r="B43" s="162" t="s">
        <v>66</v>
      </c>
      <c r="C43" s="155">
        <v>7331952.71</v>
      </c>
      <c r="D43" s="161" t="s">
        <v>524</v>
      </c>
      <c r="E43" s="501"/>
    </row>
    <row r="44" spans="1:5">
      <c r="A44" s="113">
        <v>29</v>
      </c>
      <c r="B44" s="162" t="s">
        <v>67</v>
      </c>
      <c r="C44" s="155">
        <v>0</v>
      </c>
      <c r="D44" s="161" t="s">
        <v>525</v>
      </c>
      <c r="E44" s="501"/>
    </row>
    <row r="45" spans="1:5" ht="15.75" thickBot="1">
      <c r="A45" s="173">
        <v>30</v>
      </c>
      <c r="B45" s="174" t="s">
        <v>267</v>
      </c>
      <c r="C45" s="175">
        <v>57331952.710000001</v>
      </c>
      <c r="D45" s="176"/>
      <c r="E45" s="503"/>
    </row>
    <row r="46" spans="1:5">
      <c r="E46" s="50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70" zoomScaleNormal="7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8" sqref="C8:S22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51" bestFit="1" customWidth="1"/>
    <col min="17" max="17" width="14.7109375" style="51" customWidth="1"/>
    <col min="18" max="18" width="13" style="51" bestFit="1" customWidth="1"/>
    <col min="19" max="19" width="34.85546875" style="51" customWidth="1"/>
    <col min="20" max="16384" width="9.140625" style="51"/>
  </cols>
  <sheetData>
    <row r="1" spans="1:19">
      <c r="A1" s="2" t="s">
        <v>31</v>
      </c>
      <c r="B1" s="3" t="str">
        <f>'Info '!C2</f>
        <v>JSC ZIRAAT BANK GEORGIA</v>
      </c>
    </row>
    <row r="2" spans="1:19">
      <c r="A2" s="2" t="s">
        <v>32</v>
      </c>
      <c r="B2" s="458">
        <v>44286</v>
      </c>
    </row>
    <row r="4" spans="1:19" ht="26.25" thickBot="1">
      <c r="A4" s="4" t="s">
        <v>250</v>
      </c>
      <c r="B4" s="319" t="s">
        <v>375</v>
      </c>
    </row>
    <row r="5" spans="1:19" s="305" customFormat="1">
      <c r="A5" s="300"/>
      <c r="B5" s="301"/>
      <c r="C5" s="302" t="s">
        <v>0</v>
      </c>
      <c r="D5" s="302" t="s">
        <v>1</v>
      </c>
      <c r="E5" s="302" t="s">
        <v>2</v>
      </c>
      <c r="F5" s="302" t="s">
        <v>3</v>
      </c>
      <c r="G5" s="302" t="s">
        <v>4</v>
      </c>
      <c r="H5" s="302" t="s">
        <v>5</v>
      </c>
      <c r="I5" s="302" t="s">
        <v>8</v>
      </c>
      <c r="J5" s="302" t="s">
        <v>9</v>
      </c>
      <c r="K5" s="302" t="s">
        <v>10</v>
      </c>
      <c r="L5" s="302" t="s">
        <v>11</v>
      </c>
      <c r="M5" s="302" t="s">
        <v>12</v>
      </c>
      <c r="N5" s="302" t="s">
        <v>13</v>
      </c>
      <c r="O5" s="302" t="s">
        <v>358</v>
      </c>
      <c r="P5" s="302" t="s">
        <v>359</v>
      </c>
      <c r="Q5" s="302" t="s">
        <v>360</v>
      </c>
      <c r="R5" s="303" t="s">
        <v>361</v>
      </c>
      <c r="S5" s="304" t="s">
        <v>362</v>
      </c>
    </row>
    <row r="6" spans="1:19" s="305" customFormat="1" ht="99" customHeight="1">
      <c r="A6" s="306"/>
      <c r="B6" s="542" t="s">
        <v>363</v>
      </c>
      <c r="C6" s="538">
        <v>0</v>
      </c>
      <c r="D6" s="539"/>
      <c r="E6" s="538">
        <v>0.2</v>
      </c>
      <c r="F6" s="539"/>
      <c r="G6" s="538">
        <v>0.35</v>
      </c>
      <c r="H6" s="539"/>
      <c r="I6" s="538">
        <v>0.5</v>
      </c>
      <c r="J6" s="539"/>
      <c r="K6" s="538">
        <v>0.75</v>
      </c>
      <c r="L6" s="539"/>
      <c r="M6" s="538">
        <v>1</v>
      </c>
      <c r="N6" s="539"/>
      <c r="O6" s="538">
        <v>1.5</v>
      </c>
      <c r="P6" s="539"/>
      <c r="Q6" s="538">
        <v>2.5</v>
      </c>
      <c r="R6" s="539"/>
      <c r="S6" s="540" t="s">
        <v>249</v>
      </c>
    </row>
    <row r="7" spans="1:19" s="305" customFormat="1" ht="30.75" customHeight="1">
      <c r="A7" s="306"/>
      <c r="B7" s="543"/>
      <c r="C7" s="296" t="s">
        <v>252</v>
      </c>
      <c r="D7" s="296" t="s">
        <v>251</v>
      </c>
      <c r="E7" s="296" t="s">
        <v>252</v>
      </c>
      <c r="F7" s="296" t="s">
        <v>251</v>
      </c>
      <c r="G7" s="296" t="s">
        <v>252</v>
      </c>
      <c r="H7" s="296" t="s">
        <v>251</v>
      </c>
      <c r="I7" s="296" t="s">
        <v>252</v>
      </c>
      <c r="J7" s="296" t="s">
        <v>251</v>
      </c>
      <c r="K7" s="296" t="s">
        <v>252</v>
      </c>
      <c r="L7" s="296" t="s">
        <v>251</v>
      </c>
      <c r="M7" s="296" t="s">
        <v>252</v>
      </c>
      <c r="N7" s="296" t="s">
        <v>251</v>
      </c>
      <c r="O7" s="296" t="s">
        <v>252</v>
      </c>
      <c r="P7" s="296" t="s">
        <v>251</v>
      </c>
      <c r="Q7" s="296" t="s">
        <v>252</v>
      </c>
      <c r="R7" s="296" t="s">
        <v>251</v>
      </c>
      <c r="S7" s="541"/>
    </row>
    <row r="8" spans="1:19" s="179" customFormat="1">
      <c r="A8" s="177">
        <v>1</v>
      </c>
      <c r="B8" s="1" t="s">
        <v>97</v>
      </c>
      <c r="C8" s="178">
        <v>23536045.109999999</v>
      </c>
      <c r="D8" s="178"/>
      <c r="E8" s="178">
        <v>7939685.4699999997</v>
      </c>
      <c r="F8" s="178"/>
      <c r="G8" s="178">
        <v>0</v>
      </c>
      <c r="H8" s="178"/>
      <c r="I8" s="178">
        <v>0</v>
      </c>
      <c r="J8" s="178"/>
      <c r="K8" s="178">
        <v>0</v>
      </c>
      <c r="L8" s="178"/>
      <c r="M8" s="178">
        <v>24796739.192499999</v>
      </c>
      <c r="N8" s="178"/>
      <c r="O8" s="178">
        <v>0</v>
      </c>
      <c r="P8" s="178"/>
      <c r="Q8" s="178">
        <v>0</v>
      </c>
      <c r="R8" s="178"/>
      <c r="S8" s="320">
        <v>26384676.286499999</v>
      </c>
    </row>
    <row r="9" spans="1:19" s="179" customFormat="1">
      <c r="A9" s="177">
        <v>2</v>
      </c>
      <c r="B9" s="1" t="s">
        <v>98</v>
      </c>
      <c r="C9" s="178">
        <v>0</v>
      </c>
      <c r="D9" s="178"/>
      <c r="E9" s="178">
        <v>0</v>
      </c>
      <c r="F9" s="178"/>
      <c r="G9" s="178">
        <v>0</v>
      </c>
      <c r="H9" s="178"/>
      <c r="I9" s="178">
        <v>0</v>
      </c>
      <c r="J9" s="178"/>
      <c r="K9" s="178">
        <v>0</v>
      </c>
      <c r="L9" s="178"/>
      <c r="M9" s="178">
        <v>0</v>
      </c>
      <c r="N9" s="178"/>
      <c r="O9" s="178">
        <v>0</v>
      </c>
      <c r="P9" s="178"/>
      <c r="Q9" s="178">
        <v>0</v>
      </c>
      <c r="R9" s="178"/>
      <c r="S9" s="320">
        <v>0</v>
      </c>
    </row>
    <row r="10" spans="1:19" s="179" customFormat="1">
      <c r="A10" s="177">
        <v>3</v>
      </c>
      <c r="B10" s="1" t="s">
        <v>270</v>
      </c>
      <c r="C10" s="178">
        <v>0</v>
      </c>
      <c r="D10" s="178"/>
      <c r="E10" s="178">
        <v>0</v>
      </c>
      <c r="F10" s="178"/>
      <c r="G10" s="178">
        <v>0</v>
      </c>
      <c r="H10" s="178"/>
      <c r="I10" s="178">
        <v>0</v>
      </c>
      <c r="J10" s="178"/>
      <c r="K10" s="178">
        <v>0</v>
      </c>
      <c r="L10" s="178"/>
      <c r="M10" s="178">
        <v>0</v>
      </c>
      <c r="N10" s="178"/>
      <c r="O10" s="178">
        <v>0</v>
      </c>
      <c r="P10" s="178"/>
      <c r="Q10" s="178">
        <v>0</v>
      </c>
      <c r="R10" s="178"/>
      <c r="S10" s="320">
        <v>0</v>
      </c>
    </row>
    <row r="11" spans="1:19" s="179" customFormat="1">
      <c r="A11" s="177">
        <v>4</v>
      </c>
      <c r="B11" s="1" t="s">
        <v>99</v>
      </c>
      <c r="C11" s="178">
        <v>0</v>
      </c>
      <c r="D11" s="178"/>
      <c r="E11" s="178">
        <v>0</v>
      </c>
      <c r="F11" s="178"/>
      <c r="G11" s="178">
        <v>0</v>
      </c>
      <c r="H11" s="178"/>
      <c r="I11" s="178">
        <v>0</v>
      </c>
      <c r="J11" s="178"/>
      <c r="K11" s="178">
        <v>0</v>
      </c>
      <c r="L11" s="178"/>
      <c r="M11" s="178">
        <v>0</v>
      </c>
      <c r="N11" s="178"/>
      <c r="O11" s="178">
        <v>0</v>
      </c>
      <c r="P11" s="178"/>
      <c r="Q11" s="178">
        <v>0</v>
      </c>
      <c r="R11" s="178"/>
      <c r="S11" s="320">
        <v>0</v>
      </c>
    </row>
    <row r="12" spans="1:19" s="179" customFormat="1">
      <c r="A12" s="177">
        <v>5</v>
      </c>
      <c r="B12" s="1" t="s">
        <v>100</v>
      </c>
      <c r="C12" s="178">
        <v>0</v>
      </c>
      <c r="D12" s="178"/>
      <c r="E12" s="178">
        <v>0</v>
      </c>
      <c r="F12" s="178"/>
      <c r="G12" s="178">
        <v>0</v>
      </c>
      <c r="H12" s="178"/>
      <c r="I12" s="178">
        <v>0</v>
      </c>
      <c r="J12" s="178"/>
      <c r="K12" s="178">
        <v>0</v>
      </c>
      <c r="L12" s="178"/>
      <c r="M12" s="178">
        <v>0</v>
      </c>
      <c r="N12" s="178"/>
      <c r="O12" s="178">
        <v>0</v>
      </c>
      <c r="P12" s="178"/>
      <c r="Q12" s="178">
        <v>0</v>
      </c>
      <c r="R12" s="178"/>
      <c r="S12" s="320">
        <v>0</v>
      </c>
    </row>
    <row r="13" spans="1:19" s="179" customFormat="1">
      <c r="A13" s="177">
        <v>6</v>
      </c>
      <c r="B13" s="1" t="s">
        <v>101</v>
      </c>
      <c r="C13" s="178">
        <v>0</v>
      </c>
      <c r="D13" s="178"/>
      <c r="E13" s="178">
        <v>24436.43</v>
      </c>
      <c r="F13" s="178"/>
      <c r="G13" s="178">
        <v>0</v>
      </c>
      <c r="H13" s="178"/>
      <c r="I13" s="178">
        <v>3597339.3761</v>
      </c>
      <c r="J13" s="178"/>
      <c r="K13" s="178">
        <v>0</v>
      </c>
      <c r="L13" s="178"/>
      <c r="M13" s="178">
        <v>0</v>
      </c>
      <c r="N13" s="178"/>
      <c r="O13" s="178">
        <v>0</v>
      </c>
      <c r="P13" s="178"/>
      <c r="Q13" s="178">
        <v>0</v>
      </c>
      <c r="R13" s="178"/>
      <c r="S13" s="320">
        <v>1803556.9740500001</v>
      </c>
    </row>
    <row r="14" spans="1:19" s="179" customFormat="1">
      <c r="A14" s="177">
        <v>7</v>
      </c>
      <c r="B14" s="1" t="s">
        <v>102</v>
      </c>
      <c r="C14" s="178">
        <v>0</v>
      </c>
      <c r="D14" s="178"/>
      <c r="E14" s="178">
        <v>0</v>
      </c>
      <c r="F14" s="178"/>
      <c r="G14" s="178">
        <v>0</v>
      </c>
      <c r="H14" s="178"/>
      <c r="I14" s="178">
        <v>0</v>
      </c>
      <c r="J14" s="178"/>
      <c r="K14" s="178">
        <v>0</v>
      </c>
      <c r="L14" s="178"/>
      <c r="M14" s="178">
        <v>18817707.3576</v>
      </c>
      <c r="N14" s="178">
        <v>10117904.595300002</v>
      </c>
      <c r="O14" s="178">
        <v>0</v>
      </c>
      <c r="P14" s="178"/>
      <c r="Q14" s="178">
        <v>5020833.0999999996</v>
      </c>
      <c r="R14" s="178"/>
      <c r="S14" s="320">
        <v>41487694.7029</v>
      </c>
    </row>
    <row r="15" spans="1:19" s="179" customFormat="1">
      <c r="A15" s="177">
        <v>8</v>
      </c>
      <c r="B15" s="1" t="s">
        <v>103</v>
      </c>
      <c r="C15" s="178">
        <v>0</v>
      </c>
      <c r="D15" s="178"/>
      <c r="E15" s="178">
        <v>0</v>
      </c>
      <c r="F15" s="178"/>
      <c r="G15" s="178">
        <v>0</v>
      </c>
      <c r="H15" s="178"/>
      <c r="I15" s="178">
        <v>0</v>
      </c>
      <c r="J15" s="178"/>
      <c r="K15" s="178">
        <v>0</v>
      </c>
      <c r="L15" s="178"/>
      <c r="M15" s="178">
        <v>26738241.991900001</v>
      </c>
      <c r="N15" s="178">
        <v>3853455.75557</v>
      </c>
      <c r="O15" s="178">
        <v>0</v>
      </c>
      <c r="P15" s="178"/>
      <c r="Q15" s="178">
        <v>0</v>
      </c>
      <c r="R15" s="178"/>
      <c r="S15" s="320">
        <v>30591697.747469999</v>
      </c>
    </row>
    <row r="16" spans="1:19" s="179" customFormat="1">
      <c r="A16" s="177">
        <v>9</v>
      </c>
      <c r="B16" s="1" t="s">
        <v>104</v>
      </c>
      <c r="C16" s="178">
        <v>0</v>
      </c>
      <c r="D16" s="178"/>
      <c r="E16" s="178">
        <v>0</v>
      </c>
      <c r="F16" s="178"/>
      <c r="G16" s="178">
        <v>0</v>
      </c>
      <c r="H16" s="178"/>
      <c r="I16" s="178">
        <v>0</v>
      </c>
      <c r="J16" s="178"/>
      <c r="K16" s="178">
        <v>0</v>
      </c>
      <c r="L16" s="178"/>
      <c r="M16" s="178">
        <v>0</v>
      </c>
      <c r="N16" s="178"/>
      <c r="O16" s="178">
        <v>0</v>
      </c>
      <c r="P16" s="178"/>
      <c r="Q16" s="178">
        <v>0</v>
      </c>
      <c r="R16" s="178"/>
      <c r="S16" s="320">
        <v>0</v>
      </c>
    </row>
    <row r="17" spans="1:19" s="179" customFormat="1">
      <c r="A17" s="177">
        <v>10</v>
      </c>
      <c r="B17" s="1" t="s">
        <v>105</v>
      </c>
      <c r="C17" s="178">
        <v>0</v>
      </c>
      <c r="D17" s="178"/>
      <c r="E17" s="178">
        <v>0</v>
      </c>
      <c r="F17" s="178"/>
      <c r="G17" s="178">
        <v>0</v>
      </c>
      <c r="H17" s="178"/>
      <c r="I17" s="178">
        <v>0</v>
      </c>
      <c r="J17" s="178"/>
      <c r="K17" s="178">
        <v>0</v>
      </c>
      <c r="L17" s="178"/>
      <c r="M17" s="178">
        <v>0</v>
      </c>
      <c r="N17" s="178"/>
      <c r="O17" s="178">
        <v>0</v>
      </c>
      <c r="P17" s="178"/>
      <c r="Q17" s="178">
        <v>0</v>
      </c>
      <c r="R17" s="178"/>
      <c r="S17" s="320">
        <v>0</v>
      </c>
    </row>
    <row r="18" spans="1:19" s="179" customFormat="1">
      <c r="A18" s="177">
        <v>11</v>
      </c>
      <c r="B18" s="1" t="s">
        <v>106</v>
      </c>
      <c r="C18" s="178">
        <v>0</v>
      </c>
      <c r="D18" s="178"/>
      <c r="E18" s="178">
        <v>0</v>
      </c>
      <c r="F18" s="178"/>
      <c r="G18" s="178">
        <v>0</v>
      </c>
      <c r="H18" s="178"/>
      <c r="I18" s="178">
        <v>0</v>
      </c>
      <c r="J18" s="178"/>
      <c r="K18" s="178">
        <v>0</v>
      </c>
      <c r="L18" s="178"/>
      <c r="M18" s="178">
        <v>0</v>
      </c>
      <c r="N18" s="178"/>
      <c r="O18" s="178">
        <v>0</v>
      </c>
      <c r="P18" s="178"/>
      <c r="Q18" s="178">
        <v>0</v>
      </c>
      <c r="R18" s="178"/>
      <c r="S18" s="320">
        <v>0</v>
      </c>
    </row>
    <row r="19" spans="1:19" s="179" customFormat="1">
      <c r="A19" s="177">
        <v>12</v>
      </c>
      <c r="B19" s="1" t="s">
        <v>107</v>
      </c>
      <c r="C19" s="178">
        <v>0</v>
      </c>
      <c r="D19" s="178"/>
      <c r="E19" s="178">
        <v>0</v>
      </c>
      <c r="F19" s="178"/>
      <c r="G19" s="178">
        <v>0</v>
      </c>
      <c r="H19" s="178"/>
      <c r="I19" s="178">
        <v>0</v>
      </c>
      <c r="J19" s="178"/>
      <c r="K19" s="178">
        <v>0</v>
      </c>
      <c r="L19" s="178"/>
      <c r="M19" s="178">
        <v>0</v>
      </c>
      <c r="N19" s="178"/>
      <c r="O19" s="178">
        <v>0</v>
      </c>
      <c r="P19" s="178"/>
      <c r="Q19" s="178">
        <v>0</v>
      </c>
      <c r="R19" s="178"/>
      <c r="S19" s="320">
        <v>0</v>
      </c>
    </row>
    <row r="20" spans="1:19" s="179" customFormat="1">
      <c r="A20" s="177">
        <v>13</v>
      </c>
      <c r="B20" s="1" t="s">
        <v>248</v>
      </c>
      <c r="C20" s="178">
        <v>0</v>
      </c>
      <c r="D20" s="178"/>
      <c r="E20" s="178">
        <v>0</v>
      </c>
      <c r="F20" s="178"/>
      <c r="G20" s="178">
        <v>0</v>
      </c>
      <c r="H20" s="178"/>
      <c r="I20" s="178">
        <v>0</v>
      </c>
      <c r="J20" s="178"/>
      <c r="K20" s="178">
        <v>0</v>
      </c>
      <c r="L20" s="178"/>
      <c r="M20" s="178">
        <v>0</v>
      </c>
      <c r="N20" s="178"/>
      <c r="O20" s="178">
        <v>0</v>
      </c>
      <c r="P20" s="178"/>
      <c r="Q20" s="178">
        <v>0</v>
      </c>
      <c r="R20" s="178"/>
      <c r="S20" s="320">
        <v>0</v>
      </c>
    </row>
    <row r="21" spans="1:19" s="179" customFormat="1">
      <c r="A21" s="177">
        <v>14</v>
      </c>
      <c r="B21" s="1" t="s">
        <v>109</v>
      </c>
      <c r="C21" s="178">
        <v>9581698.5145999994</v>
      </c>
      <c r="D21" s="178"/>
      <c r="E21" s="178">
        <v>139229.74</v>
      </c>
      <c r="F21" s="178"/>
      <c r="G21" s="178">
        <v>0</v>
      </c>
      <c r="H21" s="178"/>
      <c r="I21" s="178">
        <v>0</v>
      </c>
      <c r="J21" s="178"/>
      <c r="K21" s="178">
        <v>0</v>
      </c>
      <c r="L21" s="178"/>
      <c r="M21" s="178">
        <v>6535635.4815000007</v>
      </c>
      <c r="N21" s="178"/>
      <c r="O21" s="178">
        <v>0</v>
      </c>
      <c r="P21" s="178"/>
      <c r="Q21" s="178">
        <v>0</v>
      </c>
      <c r="R21" s="178"/>
      <c r="S21" s="320">
        <v>6563481.4295000006</v>
      </c>
    </row>
    <row r="22" spans="1:19" ht="13.5" thickBot="1">
      <c r="A22" s="180"/>
      <c r="B22" s="181" t="s">
        <v>110</v>
      </c>
      <c r="C22" s="182">
        <v>33117743.624600001</v>
      </c>
      <c r="D22" s="182">
        <v>0</v>
      </c>
      <c r="E22" s="182">
        <v>8103351.6399999997</v>
      </c>
      <c r="F22" s="182">
        <v>0</v>
      </c>
      <c r="G22" s="182">
        <v>0</v>
      </c>
      <c r="H22" s="182">
        <v>0</v>
      </c>
      <c r="I22" s="182">
        <v>3597339.3761</v>
      </c>
      <c r="J22" s="182">
        <v>0</v>
      </c>
      <c r="K22" s="182">
        <v>0</v>
      </c>
      <c r="L22" s="182">
        <v>0</v>
      </c>
      <c r="M22" s="182">
        <v>76888324.023499995</v>
      </c>
      <c r="N22" s="182">
        <v>13971360.350870002</v>
      </c>
      <c r="O22" s="182">
        <v>0</v>
      </c>
      <c r="P22" s="182">
        <v>0</v>
      </c>
      <c r="Q22" s="182">
        <v>5020833.0999999996</v>
      </c>
      <c r="R22" s="182">
        <v>0</v>
      </c>
      <c r="S22" s="321">
        <v>106831107.14042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51"/>
  </cols>
  <sheetData>
    <row r="1" spans="1:22">
      <c r="A1" s="2" t="s">
        <v>31</v>
      </c>
      <c r="B1" s="3" t="str">
        <f>'Info '!C2</f>
        <v>JSC ZIRAAT BANK GEORGIA</v>
      </c>
    </row>
    <row r="2" spans="1:22">
      <c r="A2" s="2" t="s">
        <v>32</v>
      </c>
      <c r="B2" s="458">
        <v>44286</v>
      </c>
    </row>
    <row r="4" spans="1:22" ht="13.5" thickBot="1">
      <c r="A4" s="4" t="s">
        <v>366</v>
      </c>
      <c r="B4" s="183" t="s">
        <v>96</v>
      </c>
      <c r="V4" s="53" t="s">
        <v>74</v>
      </c>
    </row>
    <row r="5" spans="1:22" ht="12.75" customHeight="1">
      <c r="A5" s="184"/>
      <c r="B5" s="185"/>
      <c r="C5" s="544" t="s">
        <v>278</v>
      </c>
      <c r="D5" s="545"/>
      <c r="E5" s="545"/>
      <c r="F5" s="545"/>
      <c r="G5" s="545"/>
      <c r="H5" s="545"/>
      <c r="I5" s="545"/>
      <c r="J5" s="545"/>
      <c r="K5" s="545"/>
      <c r="L5" s="546"/>
      <c r="M5" s="547" t="s">
        <v>279</v>
      </c>
      <c r="N5" s="548"/>
      <c r="O5" s="548"/>
      <c r="P5" s="548"/>
      <c r="Q5" s="548"/>
      <c r="R5" s="548"/>
      <c r="S5" s="549"/>
      <c r="T5" s="552" t="s">
        <v>364</v>
      </c>
      <c r="U5" s="552" t="s">
        <v>365</v>
      </c>
      <c r="V5" s="550" t="s">
        <v>122</v>
      </c>
    </row>
    <row r="6" spans="1:22" s="119" customFormat="1" ht="102">
      <c r="A6" s="116"/>
      <c r="B6" s="186"/>
      <c r="C6" s="187" t="s">
        <v>111</v>
      </c>
      <c r="D6" s="274" t="s">
        <v>112</v>
      </c>
      <c r="E6" s="213" t="s">
        <v>281</v>
      </c>
      <c r="F6" s="213" t="s">
        <v>282</v>
      </c>
      <c r="G6" s="274" t="s">
        <v>285</v>
      </c>
      <c r="H6" s="274" t="s">
        <v>280</v>
      </c>
      <c r="I6" s="274" t="s">
        <v>113</v>
      </c>
      <c r="J6" s="274" t="s">
        <v>114</v>
      </c>
      <c r="K6" s="188" t="s">
        <v>115</v>
      </c>
      <c r="L6" s="189" t="s">
        <v>116</v>
      </c>
      <c r="M6" s="187" t="s">
        <v>283</v>
      </c>
      <c r="N6" s="188" t="s">
        <v>117</v>
      </c>
      <c r="O6" s="188" t="s">
        <v>118</v>
      </c>
      <c r="P6" s="188" t="s">
        <v>119</v>
      </c>
      <c r="Q6" s="188" t="s">
        <v>120</v>
      </c>
      <c r="R6" s="188" t="s">
        <v>121</v>
      </c>
      <c r="S6" s="298" t="s">
        <v>284</v>
      </c>
      <c r="T6" s="553"/>
      <c r="U6" s="553"/>
      <c r="V6" s="551"/>
    </row>
    <row r="7" spans="1:22" s="179" customFormat="1">
      <c r="A7" s="190">
        <v>1</v>
      </c>
      <c r="B7" s="1" t="s">
        <v>97</v>
      </c>
      <c r="C7" s="191"/>
      <c r="D7" s="178"/>
      <c r="E7" s="178"/>
      <c r="F7" s="178"/>
      <c r="G7" s="178"/>
      <c r="H7" s="178"/>
      <c r="I7" s="178"/>
      <c r="J7" s="178"/>
      <c r="K7" s="178"/>
      <c r="L7" s="192"/>
      <c r="M7" s="191"/>
      <c r="N7" s="178"/>
      <c r="O7" s="178"/>
      <c r="P7" s="178"/>
      <c r="Q7" s="178"/>
      <c r="R7" s="178"/>
      <c r="S7" s="192"/>
      <c r="T7" s="307"/>
      <c r="U7" s="307"/>
      <c r="V7" s="193">
        <f>SUM(C7:S7)</f>
        <v>0</v>
      </c>
    </row>
    <row r="8" spans="1:22" s="179" customFormat="1">
      <c r="A8" s="190">
        <v>2</v>
      </c>
      <c r="B8" s="1" t="s">
        <v>98</v>
      </c>
      <c r="C8" s="191"/>
      <c r="D8" s="178"/>
      <c r="E8" s="178"/>
      <c r="F8" s="178"/>
      <c r="G8" s="178"/>
      <c r="H8" s="178"/>
      <c r="I8" s="178"/>
      <c r="J8" s="178"/>
      <c r="K8" s="178"/>
      <c r="L8" s="192"/>
      <c r="M8" s="191"/>
      <c r="N8" s="178"/>
      <c r="O8" s="178"/>
      <c r="P8" s="178"/>
      <c r="Q8" s="178"/>
      <c r="R8" s="178"/>
      <c r="S8" s="192"/>
      <c r="T8" s="307"/>
      <c r="U8" s="307"/>
      <c r="V8" s="193">
        <f t="shared" ref="V8:V20" si="0">SUM(C8:S8)</f>
        <v>0</v>
      </c>
    </row>
    <row r="9" spans="1:22" s="179" customFormat="1">
      <c r="A9" s="190">
        <v>3</v>
      </c>
      <c r="B9" s="1" t="s">
        <v>271</v>
      </c>
      <c r="C9" s="191"/>
      <c r="D9" s="178"/>
      <c r="E9" s="178"/>
      <c r="F9" s="178"/>
      <c r="G9" s="178"/>
      <c r="H9" s="178"/>
      <c r="I9" s="178"/>
      <c r="J9" s="178"/>
      <c r="K9" s="178"/>
      <c r="L9" s="192"/>
      <c r="M9" s="191"/>
      <c r="N9" s="178"/>
      <c r="O9" s="178"/>
      <c r="P9" s="178"/>
      <c r="Q9" s="178"/>
      <c r="R9" s="178"/>
      <c r="S9" s="192"/>
      <c r="T9" s="307"/>
      <c r="U9" s="307"/>
      <c r="V9" s="193">
        <f t="shared" si="0"/>
        <v>0</v>
      </c>
    </row>
    <row r="10" spans="1:22" s="179" customFormat="1">
      <c r="A10" s="190">
        <v>4</v>
      </c>
      <c r="B10" s="1" t="s">
        <v>99</v>
      </c>
      <c r="C10" s="191"/>
      <c r="D10" s="178"/>
      <c r="E10" s="178"/>
      <c r="F10" s="178"/>
      <c r="G10" s="178"/>
      <c r="H10" s="178"/>
      <c r="I10" s="178"/>
      <c r="J10" s="178"/>
      <c r="K10" s="178"/>
      <c r="L10" s="192"/>
      <c r="M10" s="191"/>
      <c r="N10" s="178"/>
      <c r="O10" s="178"/>
      <c r="P10" s="178"/>
      <c r="Q10" s="178"/>
      <c r="R10" s="178"/>
      <c r="S10" s="192"/>
      <c r="T10" s="307"/>
      <c r="U10" s="307"/>
      <c r="V10" s="193">
        <f t="shared" si="0"/>
        <v>0</v>
      </c>
    </row>
    <row r="11" spans="1:22" s="179" customFormat="1">
      <c r="A11" s="190">
        <v>5</v>
      </c>
      <c r="B11" s="1" t="s">
        <v>100</v>
      </c>
      <c r="C11" s="191"/>
      <c r="D11" s="178"/>
      <c r="E11" s="178"/>
      <c r="F11" s="178"/>
      <c r="G11" s="178"/>
      <c r="H11" s="178"/>
      <c r="I11" s="178"/>
      <c r="J11" s="178"/>
      <c r="K11" s="178"/>
      <c r="L11" s="192"/>
      <c r="M11" s="191"/>
      <c r="N11" s="178"/>
      <c r="O11" s="178"/>
      <c r="P11" s="178"/>
      <c r="Q11" s="178"/>
      <c r="R11" s="178"/>
      <c r="S11" s="192"/>
      <c r="T11" s="307"/>
      <c r="U11" s="307"/>
      <c r="V11" s="193">
        <f t="shared" si="0"/>
        <v>0</v>
      </c>
    </row>
    <row r="12" spans="1:22" s="179" customFormat="1">
      <c r="A12" s="190">
        <v>6</v>
      </c>
      <c r="B12" s="1" t="s">
        <v>101</v>
      </c>
      <c r="C12" s="191"/>
      <c r="D12" s="178"/>
      <c r="E12" s="178"/>
      <c r="F12" s="178"/>
      <c r="G12" s="178"/>
      <c r="H12" s="178"/>
      <c r="I12" s="178"/>
      <c r="J12" s="178"/>
      <c r="K12" s="178"/>
      <c r="L12" s="192"/>
      <c r="M12" s="191"/>
      <c r="N12" s="178"/>
      <c r="O12" s="178"/>
      <c r="P12" s="178"/>
      <c r="Q12" s="178"/>
      <c r="R12" s="178"/>
      <c r="S12" s="192"/>
      <c r="T12" s="307"/>
      <c r="U12" s="307"/>
      <c r="V12" s="193">
        <f t="shared" si="0"/>
        <v>0</v>
      </c>
    </row>
    <row r="13" spans="1:22" s="179" customFormat="1">
      <c r="A13" s="190">
        <v>7</v>
      </c>
      <c r="B13" s="1" t="s">
        <v>102</v>
      </c>
      <c r="C13" s="191"/>
      <c r="D13" s="178"/>
      <c r="E13" s="178"/>
      <c r="F13" s="178"/>
      <c r="G13" s="178"/>
      <c r="H13" s="178"/>
      <c r="I13" s="178"/>
      <c r="J13" s="178"/>
      <c r="K13" s="178"/>
      <c r="L13" s="192"/>
      <c r="M13" s="191"/>
      <c r="N13" s="178"/>
      <c r="O13" s="178"/>
      <c r="P13" s="178"/>
      <c r="Q13" s="178"/>
      <c r="R13" s="178"/>
      <c r="S13" s="192"/>
      <c r="T13" s="307"/>
      <c r="U13" s="307"/>
      <c r="V13" s="193">
        <f t="shared" si="0"/>
        <v>0</v>
      </c>
    </row>
    <row r="14" spans="1:22" s="179" customFormat="1">
      <c r="A14" s="190">
        <v>8</v>
      </c>
      <c r="B14" s="1" t="s">
        <v>103</v>
      </c>
      <c r="C14" s="191"/>
      <c r="D14" s="178"/>
      <c r="E14" s="178"/>
      <c r="F14" s="178"/>
      <c r="G14" s="178"/>
      <c r="H14" s="178"/>
      <c r="I14" s="178"/>
      <c r="J14" s="178"/>
      <c r="K14" s="178"/>
      <c r="L14" s="192"/>
      <c r="M14" s="191"/>
      <c r="N14" s="178"/>
      <c r="O14" s="178"/>
      <c r="P14" s="178"/>
      <c r="Q14" s="178"/>
      <c r="R14" s="178"/>
      <c r="S14" s="192"/>
      <c r="T14" s="307"/>
      <c r="U14" s="307"/>
      <c r="V14" s="193">
        <f t="shared" si="0"/>
        <v>0</v>
      </c>
    </row>
    <row r="15" spans="1:22" s="179" customFormat="1">
      <c r="A15" s="190">
        <v>9</v>
      </c>
      <c r="B15" s="1" t="s">
        <v>104</v>
      </c>
      <c r="C15" s="191"/>
      <c r="D15" s="178"/>
      <c r="E15" s="178"/>
      <c r="F15" s="178"/>
      <c r="G15" s="178"/>
      <c r="H15" s="178"/>
      <c r="I15" s="178"/>
      <c r="J15" s="178"/>
      <c r="K15" s="178"/>
      <c r="L15" s="192"/>
      <c r="M15" s="191"/>
      <c r="N15" s="178"/>
      <c r="O15" s="178"/>
      <c r="P15" s="178"/>
      <c r="Q15" s="178"/>
      <c r="R15" s="178"/>
      <c r="S15" s="192"/>
      <c r="T15" s="307"/>
      <c r="U15" s="307"/>
      <c r="V15" s="193">
        <f t="shared" si="0"/>
        <v>0</v>
      </c>
    </row>
    <row r="16" spans="1:22" s="179" customFormat="1">
      <c r="A16" s="190">
        <v>10</v>
      </c>
      <c r="B16" s="1" t="s">
        <v>105</v>
      </c>
      <c r="C16" s="191"/>
      <c r="D16" s="178"/>
      <c r="E16" s="178"/>
      <c r="F16" s="178"/>
      <c r="G16" s="178"/>
      <c r="H16" s="178"/>
      <c r="I16" s="178"/>
      <c r="J16" s="178"/>
      <c r="K16" s="178"/>
      <c r="L16" s="192"/>
      <c r="M16" s="191"/>
      <c r="N16" s="178"/>
      <c r="O16" s="178"/>
      <c r="P16" s="178"/>
      <c r="Q16" s="178"/>
      <c r="R16" s="178"/>
      <c r="S16" s="192"/>
      <c r="T16" s="307"/>
      <c r="U16" s="307"/>
      <c r="V16" s="193">
        <f t="shared" si="0"/>
        <v>0</v>
      </c>
    </row>
    <row r="17" spans="1:22" s="179" customFormat="1">
      <c r="A17" s="190">
        <v>11</v>
      </c>
      <c r="B17" s="1" t="s">
        <v>106</v>
      </c>
      <c r="C17" s="191"/>
      <c r="D17" s="178"/>
      <c r="E17" s="178"/>
      <c r="F17" s="178"/>
      <c r="G17" s="178"/>
      <c r="H17" s="178"/>
      <c r="I17" s="178"/>
      <c r="J17" s="178"/>
      <c r="K17" s="178"/>
      <c r="L17" s="192"/>
      <c r="M17" s="191"/>
      <c r="N17" s="178"/>
      <c r="O17" s="178"/>
      <c r="P17" s="178"/>
      <c r="Q17" s="178"/>
      <c r="R17" s="178"/>
      <c r="S17" s="192"/>
      <c r="T17" s="307"/>
      <c r="U17" s="307"/>
      <c r="V17" s="193">
        <f t="shared" si="0"/>
        <v>0</v>
      </c>
    </row>
    <row r="18" spans="1:22" s="179" customFormat="1">
      <c r="A18" s="190">
        <v>12</v>
      </c>
      <c r="B18" s="1" t="s">
        <v>107</v>
      </c>
      <c r="C18" s="191"/>
      <c r="D18" s="178"/>
      <c r="E18" s="178"/>
      <c r="F18" s="178"/>
      <c r="G18" s="178"/>
      <c r="H18" s="178"/>
      <c r="I18" s="178"/>
      <c r="J18" s="178"/>
      <c r="K18" s="178"/>
      <c r="L18" s="192"/>
      <c r="M18" s="191"/>
      <c r="N18" s="178"/>
      <c r="O18" s="178"/>
      <c r="P18" s="178"/>
      <c r="Q18" s="178"/>
      <c r="R18" s="178"/>
      <c r="S18" s="192"/>
      <c r="T18" s="307"/>
      <c r="U18" s="307"/>
      <c r="V18" s="193">
        <f t="shared" si="0"/>
        <v>0</v>
      </c>
    </row>
    <row r="19" spans="1:22" s="179" customFormat="1">
      <c r="A19" s="190">
        <v>13</v>
      </c>
      <c r="B19" s="1" t="s">
        <v>108</v>
      </c>
      <c r="C19" s="191"/>
      <c r="D19" s="178"/>
      <c r="E19" s="178"/>
      <c r="F19" s="178"/>
      <c r="G19" s="178"/>
      <c r="H19" s="178"/>
      <c r="I19" s="178"/>
      <c r="J19" s="178"/>
      <c r="K19" s="178"/>
      <c r="L19" s="192"/>
      <c r="M19" s="191"/>
      <c r="N19" s="178"/>
      <c r="O19" s="178"/>
      <c r="P19" s="178"/>
      <c r="Q19" s="178"/>
      <c r="R19" s="178"/>
      <c r="S19" s="192"/>
      <c r="T19" s="307"/>
      <c r="U19" s="307"/>
      <c r="V19" s="193">
        <f t="shared" si="0"/>
        <v>0</v>
      </c>
    </row>
    <row r="20" spans="1:22" s="179" customFormat="1">
      <c r="A20" s="190">
        <v>14</v>
      </c>
      <c r="B20" s="1" t="s">
        <v>109</v>
      </c>
      <c r="C20" s="191"/>
      <c r="D20" s="178"/>
      <c r="E20" s="178"/>
      <c r="F20" s="178"/>
      <c r="G20" s="178"/>
      <c r="H20" s="178"/>
      <c r="I20" s="178"/>
      <c r="J20" s="178"/>
      <c r="K20" s="178"/>
      <c r="L20" s="192"/>
      <c r="M20" s="191"/>
      <c r="N20" s="178"/>
      <c r="O20" s="178"/>
      <c r="P20" s="178"/>
      <c r="Q20" s="178"/>
      <c r="R20" s="178"/>
      <c r="S20" s="192"/>
      <c r="T20" s="307"/>
      <c r="U20" s="307"/>
      <c r="V20" s="193">
        <f t="shared" si="0"/>
        <v>0</v>
      </c>
    </row>
    <row r="21" spans="1:22" ht="13.5" thickBot="1">
      <c r="A21" s="180"/>
      <c r="B21" s="194" t="s">
        <v>110</v>
      </c>
      <c r="C21" s="195">
        <f>SUM(C7:C20)</f>
        <v>0</v>
      </c>
      <c r="D21" s="182">
        <f t="shared" ref="D21:V21" si="1">SUM(D7:D20)</f>
        <v>0</v>
      </c>
      <c r="E21" s="182">
        <f t="shared" si="1"/>
        <v>0</v>
      </c>
      <c r="F21" s="182">
        <f t="shared" si="1"/>
        <v>0</v>
      </c>
      <c r="G21" s="182">
        <f t="shared" si="1"/>
        <v>0</v>
      </c>
      <c r="H21" s="182">
        <f t="shared" si="1"/>
        <v>0</v>
      </c>
      <c r="I21" s="182">
        <f t="shared" si="1"/>
        <v>0</v>
      </c>
      <c r="J21" s="182">
        <f t="shared" si="1"/>
        <v>0</v>
      </c>
      <c r="K21" s="182">
        <f t="shared" si="1"/>
        <v>0</v>
      </c>
      <c r="L21" s="196">
        <f t="shared" si="1"/>
        <v>0</v>
      </c>
      <c r="M21" s="195">
        <f t="shared" si="1"/>
        <v>0</v>
      </c>
      <c r="N21" s="182">
        <f t="shared" si="1"/>
        <v>0</v>
      </c>
      <c r="O21" s="182">
        <f t="shared" si="1"/>
        <v>0</v>
      </c>
      <c r="P21" s="182">
        <f t="shared" si="1"/>
        <v>0</v>
      </c>
      <c r="Q21" s="182">
        <f t="shared" si="1"/>
        <v>0</v>
      </c>
      <c r="R21" s="182">
        <f t="shared" si="1"/>
        <v>0</v>
      </c>
      <c r="S21" s="196">
        <f>SUM(S7:S20)</f>
        <v>0</v>
      </c>
      <c r="T21" s="196">
        <f>SUM(T7:T20)</f>
        <v>0</v>
      </c>
      <c r="U21" s="196">
        <f t="shared" ref="U21" si="2">SUM(U7:U20)</f>
        <v>0</v>
      </c>
      <c r="V21" s="197">
        <f t="shared" si="1"/>
        <v>0</v>
      </c>
    </row>
    <row r="24" spans="1:22">
      <c r="A24" s="7"/>
      <c r="B24" s="7"/>
      <c r="C24" s="91"/>
      <c r="D24" s="91"/>
      <c r="E24" s="91"/>
    </row>
    <row r="25" spans="1:22">
      <c r="A25" s="198"/>
      <c r="B25" s="198"/>
      <c r="C25" s="7"/>
      <c r="D25" s="91"/>
      <c r="E25" s="91"/>
    </row>
    <row r="26" spans="1:22">
      <c r="A26" s="198"/>
      <c r="B26" s="92"/>
      <c r="C26" s="7"/>
      <c r="D26" s="91"/>
      <c r="E26" s="91"/>
    </row>
    <row r="27" spans="1:22">
      <c r="A27" s="198"/>
      <c r="B27" s="198"/>
      <c r="C27" s="7"/>
      <c r="D27" s="91"/>
      <c r="E27" s="91"/>
    </row>
    <row r="28" spans="1:22">
      <c r="A28" s="198"/>
      <c r="B28" s="92"/>
      <c r="C28" s="7"/>
      <c r="D28" s="91"/>
      <c r="E28" s="91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C8" sqref="C8:H21"/>
    </sheetView>
  </sheetViews>
  <sheetFormatPr defaultColWidth="9.140625" defaultRowHeight="12.75"/>
  <cols>
    <col min="1" max="1" width="10.5703125" style="4" bestFit="1" customWidth="1"/>
    <col min="2" max="2" width="101.85546875" style="4" customWidth="1"/>
    <col min="3" max="3" width="13.7109375" style="308" customWidth="1"/>
    <col min="4" max="4" width="14.85546875" style="308" bestFit="1" customWidth="1"/>
    <col min="5" max="5" width="17.7109375" style="308" customWidth="1"/>
    <col min="6" max="6" width="15.85546875" style="308" customWidth="1"/>
    <col min="7" max="7" width="17.42578125" style="308" customWidth="1"/>
    <col min="8" max="8" width="15.28515625" style="308" customWidth="1"/>
    <col min="9" max="16384" width="9.140625" style="51"/>
  </cols>
  <sheetData>
    <row r="1" spans="1:9">
      <c r="A1" s="2" t="s">
        <v>31</v>
      </c>
      <c r="B1" s="4" t="str">
        <f>'Info '!C2</f>
        <v>JSC ZIRAAT BANK GEORGIA</v>
      </c>
      <c r="C1" s="3">
        <f>'Info '!D2</f>
        <v>0</v>
      </c>
    </row>
    <row r="2" spans="1:9">
      <c r="A2" s="2" t="s">
        <v>32</v>
      </c>
      <c r="C2" s="458">
        <v>44286</v>
      </c>
    </row>
    <row r="4" spans="1:9" ht="13.5" thickBot="1">
      <c r="A4" s="2" t="s">
        <v>254</v>
      </c>
      <c r="B4" s="183" t="s">
        <v>376</v>
      </c>
    </row>
    <row r="5" spans="1:9">
      <c r="A5" s="184"/>
      <c r="B5" s="199"/>
      <c r="C5" s="309" t="s">
        <v>0</v>
      </c>
      <c r="D5" s="309" t="s">
        <v>1</v>
      </c>
      <c r="E5" s="309" t="s">
        <v>2</v>
      </c>
      <c r="F5" s="309" t="s">
        <v>3</v>
      </c>
      <c r="G5" s="310" t="s">
        <v>4</v>
      </c>
      <c r="H5" s="311" t="s">
        <v>5</v>
      </c>
      <c r="I5" s="200"/>
    </row>
    <row r="6" spans="1:9" s="200" customFormat="1" ht="12.75" customHeight="1">
      <c r="A6" s="201"/>
      <c r="B6" s="556" t="s">
        <v>253</v>
      </c>
      <c r="C6" s="558" t="s">
        <v>368</v>
      </c>
      <c r="D6" s="560" t="s">
        <v>367</v>
      </c>
      <c r="E6" s="561"/>
      <c r="F6" s="558" t="s">
        <v>372</v>
      </c>
      <c r="G6" s="558" t="s">
        <v>373</v>
      </c>
      <c r="H6" s="554" t="s">
        <v>371</v>
      </c>
    </row>
    <row r="7" spans="1:9" ht="38.25">
      <c r="A7" s="202"/>
      <c r="B7" s="557"/>
      <c r="C7" s="559"/>
      <c r="D7" s="312" t="s">
        <v>370</v>
      </c>
      <c r="E7" s="312" t="s">
        <v>369</v>
      </c>
      <c r="F7" s="559"/>
      <c r="G7" s="559"/>
      <c r="H7" s="555"/>
      <c r="I7" s="200"/>
    </row>
    <row r="8" spans="1:9">
      <c r="A8" s="201">
        <v>1</v>
      </c>
      <c r="B8" s="1" t="s">
        <v>97</v>
      </c>
      <c r="C8" s="313">
        <v>56272469.772499993</v>
      </c>
      <c r="D8" s="314">
        <v>0</v>
      </c>
      <c r="E8" s="313">
        <v>0</v>
      </c>
      <c r="F8" s="313">
        <v>26384676.286499999</v>
      </c>
      <c r="G8" s="315">
        <v>26384676.286499999</v>
      </c>
      <c r="H8" s="317">
        <v>0.46887361427655033</v>
      </c>
    </row>
    <row r="9" spans="1:9" ht="15" customHeight="1">
      <c r="A9" s="201">
        <v>2</v>
      </c>
      <c r="B9" s="1" t="s">
        <v>98</v>
      </c>
      <c r="C9" s="313">
        <v>0</v>
      </c>
      <c r="D9" s="314">
        <v>0</v>
      </c>
      <c r="E9" s="313">
        <v>0</v>
      </c>
      <c r="F9" s="313">
        <v>0</v>
      </c>
      <c r="G9" s="315">
        <v>0</v>
      </c>
      <c r="H9" s="317" t="e">
        <v>#DIV/0!</v>
      </c>
    </row>
    <row r="10" spans="1:9">
      <c r="A10" s="201">
        <v>3</v>
      </c>
      <c r="B10" s="1" t="s">
        <v>271</v>
      </c>
      <c r="C10" s="313">
        <v>0</v>
      </c>
      <c r="D10" s="314">
        <v>0</v>
      </c>
      <c r="E10" s="313">
        <v>0</v>
      </c>
      <c r="F10" s="313">
        <v>0</v>
      </c>
      <c r="G10" s="315">
        <v>0</v>
      </c>
      <c r="H10" s="317" t="e">
        <v>#DIV/0!</v>
      </c>
    </row>
    <row r="11" spans="1:9">
      <c r="A11" s="201">
        <v>4</v>
      </c>
      <c r="B11" s="1" t="s">
        <v>99</v>
      </c>
      <c r="C11" s="313">
        <v>0</v>
      </c>
      <c r="D11" s="314">
        <v>0</v>
      </c>
      <c r="E11" s="313">
        <v>0</v>
      </c>
      <c r="F11" s="313">
        <v>0</v>
      </c>
      <c r="G11" s="315">
        <v>0</v>
      </c>
      <c r="H11" s="317" t="e">
        <v>#DIV/0!</v>
      </c>
    </row>
    <row r="12" spans="1:9">
      <c r="A12" s="201">
        <v>5</v>
      </c>
      <c r="B12" s="1" t="s">
        <v>100</v>
      </c>
      <c r="C12" s="313">
        <v>0</v>
      </c>
      <c r="D12" s="314">
        <v>0</v>
      </c>
      <c r="E12" s="313">
        <v>0</v>
      </c>
      <c r="F12" s="313">
        <v>0</v>
      </c>
      <c r="G12" s="315">
        <v>0</v>
      </c>
      <c r="H12" s="317" t="e">
        <v>#DIV/0!</v>
      </c>
    </row>
    <row r="13" spans="1:9">
      <c r="A13" s="201">
        <v>6</v>
      </c>
      <c r="B13" s="1" t="s">
        <v>101</v>
      </c>
      <c r="C13" s="313">
        <v>3621775.8061000002</v>
      </c>
      <c r="D13" s="314">
        <v>0</v>
      </c>
      <c r="E13" s="313">
        <v>0</v>
      </c>
      <c r="F13" s="313">
        <v>1803556.9740500001</v>
      </c>
      <c r="G13" s="315">
        <v>1803556.9740500001</v>
      </c>
      <c r="H13" s="317">
        <v>0.49797587443495184</v>
      </c>
    </row>
    <row r="14" spans="1:9">
      <c r="A14" s="201">
        <v>7</v>
      </c>
      <c r="B14" s="1" t="s">
        <v>102</v>
      </c>
      <c r="C14" s="313">
        <v>23838540.457599998</v>
      </c>
      <c r="D14" s="314">
        <v>20552355.192600004</v>
      </c>
      <c r="E14" s="313">
        <v>10117904.595300002</v>
      </c>
      <c r="F14" s="313">
        <v>41487694.7029</v>
      </c>
      <c r="G14" s="315">
        <v>41487694.7029</v>
      </c>
      <c r="H14" s="317">
        <v>1.2217914636902429</v>
      </c>
    </row>
    <row r="15" spans="1:9">
      <c r="A15" s="201">
        <v>8</v>
      </c>
      <c r="B15" s="1" t="s">
        <v>103</v>
      </c>
      <c r="C15" s="313">
        <v>26738241.991900001</v>
      </c>
      <c r="D15" s="314">
        <v>8075380.5375999995</v>
      </c>
      <c r="E15" s="313">
        <v>3853455.75557</v>
      </c>
      <c r="F15" s="313">
        <v>30591697.747469999</v>
      </c>
      <c r="G15" s="315">
        <v>30591697.747469999</v>
      </c>
      <c r="H15" s="317">
        <v>1</v>
      </c>
    </row>
    <row r="16" spans="1:9">
      <c r="A16" s="201">
        <v>9</v>
      </c>
      <c r="B16" s="1" t="s">
        <v>104</v>
      </c>
      <c r="C16" s="313">
        <v>0</v>
      </c>
      <c r="D16" s="314">
        <v>0</v>
      </c>
      <c r="E16" s="313">
        <v>0</v>
      </c>
      <c r="F16" s="313">
        <v>0</v>
      </c>
      <c r="G16" s="315">
        <v>0</v>
      </c>
      <c r="H16" s="317" t="e">
        <v>#DIV/0!</v>
      </c>
    </row>
    <row r="17" spans="1:8">
      <c r="A17" s="201">
        <v>10</v>
      </c>
      <c r="B17" s="1" t="s">
        <v>105</v>
      </c>
      <c r="C17" s="313">
        <v>0</v>
      </c>
      <c r="D17" s="314">
        <v>0</v>
      </c>
      <c r="E17" s="313">
        <v>0</v>
      </c>
      <c r="F17" s="313">
        <v>0</v>
      </c>
      <c r="G17" s="315">
        <v>0</v>
      </c>
      <c r="H17" s="317" t="e">
        <v>#DIV/0!</v>
      </c>
    </row>
    <row r="18" spans="1:8">
      <c r="A18" s="201">
        <v>11</v>
      </c>
      <c r="B18" s="1" t="s">
        <v>106</v>
      </c>
      <c r="C18" s="313">
        <v>0</v>
      </c>
      <c r="D18" s="314">
        <v>0</v>
      </c>
      <c r="E18" s="313">
        <v>0</v>
      </c>
      <c r="F18" s="313">
        <v>0</v>
      </c>
      <c r="G18" s="315">
        <v>0</v>
      </c>
      <c r="H18" s="317" t="e">
        <v>#DIV/0!</v>
      </c>
    </row>
    <row r="19" spans="1:8">
      <c r="A19" s="201">
        <v>12</v>
      </c>
      <c r="B19" s="1" t="s">
        <v>107</v>
      </c>
      <c r="C19" s="313">
        <v>0</v>
      </c>
      <c r="D19" s="314">
        <v>0</v>
      </c>
      <c r="E19" s="313">
        <v>0</v>
      </c>
      <c r="F19" s="313">
        <v>0</v>
      </c>
      <c r="G19" s="315">
        <v>0</v>
      </c>
      <c r="H19" s="317" t="e">
        <v>#DIV/0!</v>
      </c>
    </row>
    <row r="20" spans="1:8">
      <c r="A20" s="201">
        <v>13</v>
      </c>
      <c r="B20" s="1" t="s">
        <v>248</v>
      </c>
      <c r="C20" s="313">
        <v>0</v>
      </c>
      <c r="D20" s="314">
        <v>0</v>
      </c>
      <c r="E20" s="313">
        <v>0</v>
      </c>
      <c r="F20" s="313">
        <v>0</v>
      </c>
      <c r="G20" s="315">
        <v>0</v>
      </c>
      <c r="H20" s="317" t="e">
        <v>#DIV/0!</v>
      </c>
    </row>
    <row r="21" spans="1:8">
      <c r="A21" s="201">
        <v>14</v>
      </c>
      <c r="B21" s="1" t="s">
        <v>109</v>
      </c>
      <c r="C21" s="313">
        <v>16256563.736099999</v>
      </c>
      <c r="D21" s="314">
        <v>0</v>
      </c>
      <c r="E21" s="313">
        <v>0</v>
      </c>
      <c r="F21" s="313">
        <v>6563481.4295000006</v>
      </c>
      <c r="G21" s="315">
        <v>6563481.4295000006</v>
      </c>
      <c r="H21" s="317">
        <v>0.40374346854894444</v>
      </c>
    </row>
    <row r="22" spans="1:8" ht="13.5" thickBot="1">
      <c r="A22" s="203"/>
      <c r="B22" s="204" t="s">
        <v>110</v>
      </c>
      <c r="C22" s="316">
        <f>SUM(C8:C21)</f>
        <v>126727591.76419999</v>
      </c>
      <c r="D22" s="316">
        <f>SUM(D8:D21)</f>
        <v>28627735.730200004</v>
      </c>
      <c r="E22" s="316">
        <f>SUM(E8:E21)</f>
        <v>13971360.350870002</v>
      </c>
      <c r="F22" s="316">
        <f>SUM(F8:F21)</f>
        <v>106831107.14042</v>
      </c>
      <c r="G22" s="316">
        <f>SUM(G8:G21)</f>
        <v>106831107.14042</v>
      </c>
      <c r="H22" s="318">
        <f>G22/(C22+E22)</f>
        <v>0.75928857702542574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0" zoomScaleNormal="90" workbookViewId="0">
      <pane xSplit="2" ySplit="6" topLeftCell="G16" activePane="bottomRight" state="frozen"/>
      <selection pane="topRight" activeCell="C1" sqref="C1"/>
      <selection pane="bottomLeft" activeCell="A6" sqref="A6"/>
      <selection pane="bottomRight" activeCell="F26" sqref="F26"/>
    </sheetView>
  </sheetViews>
  <sheetFormatPr defaultColWidth="9.140625" defaultRowHeight="12.75"/>
  <cols>
    <col min="1" max="1" width="10.5703125" style="308" bestFit="1" customWidth="1"/>
    <col min="2" max="2" width="104.140625" style="308" customWidth="1"/>
    <col min="3" max="11" width="12.7109375" style="308" customWidth="1"/>
    <col min="12" max="16384" width="9.140625" style="308"/>
  </cols>
  <sheetData>
    <row r="1" spans="1:11">
      <c r="A1" s="308" t="s">
        <v>31</v>
      </c>
      <c r="B1" s="3" t="str">
        <f>'Info '!C2</f>
        <v>JSC ZIRAAT BANK GEORGIA</v>
      </c>
    </row>
    <row r="2" spans="1:11">
      <c r="A2" s="308" t="s">
        <v>32</v>
      </c>
      <c r="B2" s="458">
        <v>44286</v>
      </c>
      <c r="C2" s="334"/>
      <c r="D2" s="334"/>
    </row>
    <row r="3" spans="1:11">
      <c r="B3" s="334"/>
      <c r="C3" s="334"/>
      <c r="D3" s="334"/>
    </row>
    <row r="4" spans="1:11" ht="13.5" thickBot="1">
      <c r="A4" s="308" t="s">
        <v>250</v>
      </c>
      <c r="B4" s="360" t="s">
        <v>377</v>
      </c>
      <c r="C4" s="334"/>
      <c r="D4" s="334"/>
    </row>
    <row r="5" spans="1:11" ht="30" customHeight="1">
      <c r="A5" s="562"/>
      <c r="B5" s="563"/>
      <c r="C5" s="564" t="s">
        <v>429</v>
      </c>
      <c r="D5" s="564"/>
      <c r="E5" s="564"/>
      <c r="F5" s="564" t="s">
        <v>430</v>
      </c>
      <c r="G5" s="564"/>
      <c r="H5" s="564"/>
      <c r="I5" s="564" t="s">
        <v>431</v>
      </c>
      <c r="J5" s="564"/>
      <c r="K5" s="565"/>
    </row>
    <row r="6" spans="1:11">
      <c r="A6" s="335"/>
      <c r="B6" s="336"/>
      <c r="C6" s="58" t="s">
        <v>70</v>
      </c>
      <c r="D6" s="58" t="s">
        <v>71</v>
      </c>
      <c r="E6" s="58" t="s">
        <v>72</v>
      </c>
      <c r="F6" s="58" t="s">
        <v>70</v>
      </c>
      <c r="G6" s="58" t="s">
        <v>71</v>
      </c>
      <c r="H6" s="58" t="s">
        <v>72</v>
      </c>
      <c r="I6" s="58" t="s">
        <v>70</v>
      </c>
      <c r="J6" s="58" t="s">
        <v>71</v>
      </c>
      <c r="K6" s="58" t="s">
        <v>72</v>
      </c>
    </row>
    <row r="7" spans="1:11">
      <c r="A7" s="337" t="s">
        <v>380</v>
      </c>
      <c r="B7" s="338"/>
      <c r="C7" s="338"/>
      <c r="D7" s="338"/>
      <c r="E7" s="338"/>
      <c r="F7" s="338"/>
      <c r="G7" s="338"/>
      <c r="H7" s="338"/>
      <c r="I7" s="338"/>
      <c r="J7" s="338"/>
      <c r="K7" s="339"/>
    </row>
    <row r="8" spans="1:11">
      <c r="A8" s="340">
        <v>1</v>
      </c>
      <c r="B8" s="341" t="s">
        <v>378</v>
      </c>
      <c r="C8" s="505"/>
      <c r="D8" s="505"/>
      <c r="E8" s="505"/>
      <c r="F8" s="506">
        <v>34510853.592965394</v>
      </c>
      <c r="G8" s="506">
        <v>31560000.025251199</v>
      </c>
      <c r="H8" s="506">
        <v>66070853.618216589</v>
      </c>
      <c r="I8" s="506">
        <v>34481538.729743198</v>
      </c>
      <c r="J8" s="506">
        <v>30816618.769949</v>
      </c>
      <c r="K8" s="507">
        <v>65298157.499692202</v>
      </c>
    </row>
    <row r="9" spans="1:11">
      <c r="A9" s="337" t="s">
        <v>381</v>
      </c>
      <c r="B9" s="338"/>
      <c r="C9" s="508"/>
      <c r="D9" s="508"/>
      <c r="E9" s="508"/>
      <c r="F9" s="508"/>
      <c r="G9" s="508"/>
      <c r="H9" s="508"/>
      <c r="I9" s="508"/>
      <c r="J9" s="508"/>
      <c r="K9" s="509"/>
    </row>
    <row r="10" spans="1:11">
      <c r="A10" s="342">
        <v>2</v>
      </c>
      <c r="B10" s="343" t="s">
        <v>389</v>
      </c>
      <c r="C10" s="510">
        <v>2218840.7901095003</v>
      </c>
      <c r="D10" s="511">
        <v>10193606.3614603</v>
      </c>
      <c r="E10" s="511">
        <v>12412447.1515698</v>
      </c>
      <c r="F10" s="511">
        <v>960286.25692237995</v>
      </c>
      <c r="G10" s="511">
        <v>4440043.0270258645</v>
      </c>
      <c r="H10" s="511">
        <v>5400329.2839482445</v>
      </c>
      <c r="I10" s="511">
        <v>191956.98626656001</v>
      </c>
      <c r="J10" s="511">
        <v>907583.02440958505</v>
      </c>
      <c r="K10" s="512">
        <v>1099540.0106761451</v>
      </c>
    </row>
    <row r="11" spans="1:11">
      <c r="A11" s="342">
        <v>3</v>
      </c>
      <c r="B11" s="343" t="s">
        <v>383</v>
      </c>
      <c r="C11" s="510">
        <v>11532785.562219905</v>
      </c>
      <c r="D11" s="511">
        <v>43860410.594560303</v>
      </c>
      <c r="E11" s="511">
        <v>55393196.156780206</v>
      </c>
      <c r="F11" s="511">
        <v>4607748.5130018769</v>
      </c>
      <c r="G11" s="511">
        <v>18626505.579661805</v>
      </c>
      <c r="H11" s="511">
        <v>23234254.092663683</v>
      </c>
      <c r="I11" s="511">
        <v>3230361.6419493044</v>
      </c>
      <c r="J11" s="511">
        <v>11274735.599020472</v>
      </c>
      <c r="K11" s="512">
        <v>14505097.240969777</v>
      </c>
    </row>
    <row r="12" spans="1:11">
      <c r="A12" s="342">
        <v>4</v>
      </c>
      <c r="B12" s="343" t="s">
        <v>384</v>
      </c>
      <c r="C12" s="510">
        <v>0</v>
      </c>
      <c r="D12" s="511">
        <v>0</v>
      </c>
      <c r="E12" s="511">
        <v>0</v>
      </c>
      <c r="F12" s="511">
        <v>0</v>
      </c>
      <c r="G12" s="511">
        <v>0</v>
      </c>
      <c r="H12" s="511">
        <v>0</v>
      </c>
      <c r="I12" s="511">
        <v>0</v>
      </c>
      <c r="J12" s="511">
        <v>0</v>
      </c>
      <c r="K12" s="512">
        <v>0</v>
      </c>
    </row>
    <row r="13" spans="1:11">
      <c r="A13" s="342">
        <v>5</v>
      </c>
      <c r="B13" s="343" t="s">
        <v>392</v>
      </c>
      <c r="C13" s="510">
        <v>10973521.0604438</v>
      </c>
      <c r="D13" s="511">
        <v>15455386.2053794</v>
      </c>
      <c r="E13" s="511">
        <v>26428907.2658232</v>
      </c>
      <c r="F13" s="511">
        <v>1409176.3170387466</v>
      </c>
      <c r="G13" s="511">
        <v>1835986.3671792648</v>
      </c>
      <c r="H13" s="511">
        <v>3245162.6842180113</v>
      </c>
      <c r="I13" s="511">
        <v>612229.67598884506</v>
      </c>
      <c r="J13" s="511">
        <v>815469.58526662516</v>
      </c>
      <c r="K13" s="512">
        <v>1427699.2612554701</v>
      </c>
    </row>
    <row r="14" spans="1:11">
      <c r="A14" s="342">
        <v>6</v>
      </c>
      <c r="B14" s="343" t="s">
        <v>424</v>
      </c>
      <c r="C14" s="510"/>
      <c r="D14" s="511"/>
      <c r="E14" s="511"/>
      <c r="F14" s="511">
        <v>0</v>
      </c>
      <c r="G14" s="511">
        <v>0</v>
      </c>
      <c r="H14" s="511">
        <v>0</v>
      </c>
      <c r="I14" s="511"/>
      <c r="J14" s="511"/>
      <c r="K14" s="512"/>
    </row>
    <row r="15" spans="1:11">
      <c r="A15" s="342">
        <v>7</v>
      </c>
      <c r="B15" s="343" t="s">
        <v>425</v>
      </c>
      <c r="C15" s="510">
        <v>1269370.6779228</v>
      </c>
      <c r="D15" s="511">
        <v>355909.2039126</v>
      </c>
      <c r="E15" s="511">
        <v>1625279.8818353999</v>
      </c>
      <c r="F15" s="511">
        <v>31291.709999899998</v>
      </c>
      <c r="G15" s="511">
        <v>8413.3626065999997</v>
      </c>
      <c r="H15" s="511">
        <v>39705.072606499998</v>
      </c>
      <c r="I15" s="511">
        <v>31291.709999899998</v>
      </c>
      <c r="J15" s="511">
        <v>8413.3626065999997</v>
      </c>
      <c r="K15" s="512">
        <v>39705.072606499998</v>
      </c>
    </row>
    <row r="16" spans="1:11">
      <c r="A16" s="342">
        <v>8</v>
      </c>
      <c r="B16" s="344" t="s">
        <v>385</v>
      </c>
      <c r="C16" s="510">
        <v>25994518.090696007</v>
      </c>
      <c r="D16" s="511">
        <v>69865312.365312606</v>
      </c>
      <c r="E16" s="511">
        <v>95859830.456008613</v>
      </c>
      <c r="F16" s="511">
        <v>7008502.7969629038</v>
      </c>
      <c r="G16" s="511">
        <v>24910948.336473532</v>
      </c>
      <c r="H16" s="511">
        <v>31919451.133436438</v>
      </c>
      <c r="I16" s="511">
        <v>4065840.0142046092</v>
      </c>
      <c r="J16" s="511">
        <v>13006201.571303282</v>
      </c>
      <c r="K16" s="512">
        <v>17072041.585507892</v>
      </c>
    </row>
    <row r="17" spans="1:11">
      <c r="A17" s="337" t="s">
        <v>382</v>
      </c>
      <c r="B17" s="338"/>
      <c r="C17" s="508"/>
      <c r="D17" s="508"/>
      <c r="E17" s="508"/>
      <c r="F17" s="508"/>
      <c r="G17" s="508"/>
      <c r="H17" s="508"/>
      <c r="I17" s="508"/>
      <c r="J17" s="508"/>
      <c r="K17" s="509"/>
    </row>
    <row r="18" spans="1:11">
      <c r="A18" s="342">
        <v>9</v>
      </c>
      <c r="B18" s="343" t="s">
        <v>388</v>
      </c>
      <c r="C18" s="510">
        <v>0</v>
      </c>
      <c r="D18" s="511">
        <v>0</v>
      </c>
      <c r="E18" s="511">
        <v>0</v>
      </c>
      <c r="F18" s="511"/>
      <c r="G18" s="511"/>
      <c r="H18" s="511">
        <v>0</v>
      </c>
      <c r="I18" s="511">
        <v>0</v>
      </c>
      <c r="J18" s="511">
        <v>0</v>
      </c>
      <c r="K18" s="512">
        <v>0</v>
      </c>
    </row>
    <row r="19" spans="1:11">
      <c r="A19" s="342">
        <v>10</v>
      </c>
      <c r="B19" s="343" t="s">
        <v>426</v>
      </c>
      <c r="C19" s="510">
        <v>19228734.198811904</v>
      </c>
      <c r="D19" s="511">
        <v>17748746.851291601</v>
      </c>
      <c r="E19" s="511">
        <v>36977481.0501035</v>
      </c>
      <c r="F19" s="511">
        <v>344944.1853439</v>
      </c>
      <c r="G19" s="511">
        <v>234845.57630394999</v>
      </c>
      <c r="H19" s="511">
        <v>579789.76164785004</v>
      </c>
      <c r="I19" s="511">
        <v>1158353.8470105</v>
      </c>
      <c r="J19" s="511">
        <v>4928832.7723493502</v>
      </c>
      <c r="K19" s="512">
        <v>6087186.61935985</v>
      </c>
    </row>
    <row r="20" spans="1:11">
      <c r="A20" s="342">
        <v>11</v>
      </c>
      <c r="B20" s="343" t="s">
        <v>387</v>
      </c>
      <c r="C20" s="510">
        <v>1161491.1792217002</v>
      </c>
      <c r="D20" s="511">
        <v>12944.791044099999</v>
      </c>
      <c r="E20" s="511">
        <v>1174435.9702658001</v>
      </c>
      <c r="F20" s="511">
        <v>126362.22222220001</v>
      </c>
      <c r="G20" s="511">
        <v>0</v>
      </c>
      <c r="H20" s="511">
        <v>126362.22222220001</v>
      </c>
      <c r="I20" s="511">
        <v>126362.22222220001</v>
      </c>
      <c r="J20" s="511">
        <v>0</v>
      </c>
      <c r="K20" s="512">
        <v>126362.22222220001</v>
      </c>
    </row>
    <row r="21" spans="1:11" ht="13.5" thickBot="1">
      <c r="A21" s="345">
        <v>12</v>
      </c>
      <c r="B21" s="346" t="s">
        <v>386</v>
      </c>
      <c r="C21" s="513">
        <v>20390225.378033604</v>
      </c>
      <c r="D21" s="514">
        <v>17761691.642335702</v>
      </c>
      <c r="E21" s="513">
        <v>38151917.020369299</v>
      </c>
      <c r="F21" s="514">
        <v>471306.40756610001</v>
      </c>
      <c r="G21" s="514">
        <v>234845.57630394999</v>
      </c>
      <c r="H21" s="514">
        <v>706151.98387005005</v>
      </c>
      <c r="I21" s="514">
        <v>1284716.0692326999</v>
      </c>
      <c r="J21" s="514">
        <v>4928832.7723493502</v>
      </c>
      <c r="K21" s="515">
        <v>6213548.8415820496</v>
      </c>
    </row>
    <row r="22" spans="1:11" ht="38.25" customHeight="1" thickBot="1">
      <c r="A22" s="347"/>
      <c r="B22" s="348"/>
      <c r="C22" s="348"/>
      <c r="D22" s="348"/>
      <c r="E22" s="348"/>
      <c r="F22" s="566" t="s">
        <v>428</v>
      </c>
      <c r="G22" s="564"/>
      <c r="H22" s="564"/>
      <c r="I22" s="566" t="s">
        <v>393</v>
      </c>
      <c r="J22" s="564"/>
      <c r="K22" s="565"/>
    </row>
    <row r="23" spans="1:11">
      <c r="A23" s="349">
        <v>13</v>
      </c>
      <c r="B23" s="350" t="s">
        <v>378</v>
      </c>
      <c r="C23" s="351"/>
      <c r="D23" s="351"/>
      <c r="E23" s="351"/>
      <c r="F23" s="516">
        <v>34510853.592965394</v>
      </c>
      <c r="G23" s="516">
        <v>31560000.025251199</v>
      </c>
      <c r="H23" s="516">
        <v>66070853.618216597</v>
      </c>
      <c r="I23" s="516">
        <v>34481538.729743198</v>
      </c>
      <c r="J23" s="516">
        <v>30816618.769949</v>
      </c>
      <c r="K23" s="517">
        <v>65298157.499692194</v>
      </c>
    </row>
    <row r="24" spans="1:11" ht="13.5" thickBot="1">
      <c r="A24" s="352">
        <v>14</v>
      </c>
      <c r="B24" s="353" t="s">
        <v>390</v>
      </c>
      <c r="C24" s="354"/>
      <c r="D24" s="355"/>
      <c r="E24" s="356"/>
      <c r="F24" s="518">
        <v>6537196.3893968035</v>
      </c>
      <c r="G24" s="518">
        <v>24676102.760169584</v>
      </c>
      <c r="H24" s="518">
        <v>31213299.14956639</v>
      </c>
      <c r="I24" s="518">
        <v>2781123.9449719088</v>
      </c>
      <c r="J24" s="518">
        <v>8077368.7989539336</v>
      </c>
      <c r="K24" s="519">
        <v>10858492.743925842</v>
      </c>
    </row>
    <row r="25" spans="1:11" ht="13.5" thickBot="1">
      <c r="A25" s="357">
        <v>15</v>
      </c>
      <c r="B25" s="358" t="s">
        <v>391</v>
      </c>
      <c r="C25" s="359"/>
      <c r="D25" s="359"/>
      <c r="E25" s="359"/>
      <c r="F25" s="520">
        <f>F23/F24</f>
        <v>5.2791520305159079</v>
      </c>
      <c r="G25" s="520">
        <f t="shared" ref="G25:J25" si="0">G23/G24</f>
        <v>1.2789701976842596</v>
      </c>
      <c r="H25" s="520">
        <f>H23/H24</f>
        <v>2.1167532884499471</v>
      </c>
      <c r="I25" s="520">
        <f t="shared" si="0"/>
        <v>12.398418557390647</v>
      </c>
      <c r="J25" s="520">
        <f t="shared" si="0"/>
        <v>3.8151803560015649</v>
      </c>
      <c r="K25" s="520">
        <f>K23/K24</f>
        <v>6.0135563046924254</v>
      </c>
    </row>
    <row r="27" spans="1:11" ht="25.5">
      <c r="B27" s="333" t="s">
        <v>427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2.5703125" style="4" bestFit="1" customWidth="1"/>
    <col min="4" max="4" width="11.42578125" style="4" customWidth="1"/>
    <col min="5" max="5" width="18.28515625" style="4" bestFit="1" customWidth="1"/>
    <col min="6" max="13" width="12.7109375" style="4" customWidth="1"/>
    <col min="14" max="14" width="31" style="4" bestFit="1" customWidth="1"/>
    <col min="15" max="16384" width="9.140625" style="51"/>
  </cols>
  <sheetData>
    <row r="1" spans="1:14">
      <c r="A1" s="4" t="s">
        <v>31</v>
      </c>
      <c r="B1" s="3" t="str">
        <f>'Info '!C2</f>
        <v>JSC ZIRAAT BANK GEORGIA</v>
      </c>
    </row>
    <row r="2" spans="1:14" ht="14.25" customHeight="1">
      <c r="A2" s="4" t="s">
        <v>32</v>
      </c>
      <c r="B2" s="458">
        <v>44286</v>
      </c>
    </row>
    <row r="3" spans="1:14" ht="14.25" customHeight="1"/>
    <row r="4" spans="1:14" ht="13.5" thickBot="1">
      <c r="A4" s="4" t="s">
        <v>266</v>
      </c>
      <c r="B4" s="273" t="s">
        <v>29</v>
      </c>
    </row>
    <row r="5" spans="1:14" s="210" customFormat="1">
      <c r="A5" s="206"/>
      <c r="B5" s="207"/>
      <c r="C5" s="208" t="s">
        <v>0</v>
      </c>
      <c r="D5" s="208" t="s">
        <v>1</v>
      </c>
      <c r="E5" s="208" t="s">
        <v>2</v>
      </c>
      <c r="F5" s="208" t="s">
        <v>3</v>
      </c>
      <c r="G5" s="208" t="s">
        <v>4</v>
      </c>
      <c r="H5" s="208" t="s">
        <v>5</v>
      </c>
      <c r="I5" s="208" t="s">
        <v>8</v>
      </c>
      <c r="J5" s="208" t="s">
        <v>9</v>
      </c>
      <c r="K5" s="208" t="s">
        <v>10</v>
      </c>
      <c r="L5" s="208" t="s">
        <v>11</v>
      </c>
      <c r="M5" s="208" t="s">
        <v>12</v>
      </c>
      <c r="N5" s="209" t="s">
        <v>13</v>
      </c>
    </row>
    <row r="6" spans="1:14" ht="25.5">
      <c r="A6" s="211"/>
      <c r="B6" s="212"/>
      <c r="C6" s="213" t="s">
        <v>265</v>
      </c>
      <c r="D6" s="214" t="s">
        <v>264</v>
      </c>
      <c r="E6" s="215" t="s">
        <v>263</v>
      </c>
      <c r="F6" s="216">
        <v>0</v>
      </c>
      <c r="G6" s="216">
        <v>0.2</v>
      </c>
      <c r="H6" s="216">
        <v>0.35</v>
      </c>
      <c r="I6" s="216">
        <v>0.5</v>
      </c>
      <c r="J6" s="216">
        <v>0.75</v>
      </c>
      <c r="K6" s="216">
        <v>1</v>
      </c>
      <c r="L6" s="216">
        <v>1.5</v>
      </c>
      <c r="M6" s="216">
        <v>2.5</v>
      </c>
      <c r="N6" s="272" t="s">
        <v>277</v>
      </c>
    </row>
    <row r="7" spans="1:14" ht="15">
      <c r="A7" s="217">
        <v>1</v>
      </c>
      <c r="B7" s="218" t="s">
        <v>262</v>
      </c>
      <c r="C7" s="219">
        <f>SUM(C8:C13)</f>
        <v>0</v>
      </c>
      <c r="D7" s="212"/>
      <c r="E7" s="220">
        <f t="shared" ref="E7:M7" si="0">SUM(E8:E13)</f>
        <v>0</v>
      </c>
      <c r="F7" s="221">
        <f>SUM(F8:F13)</f>
        <v>0</v>
      </c>
      <c r="G7" s="221">
        <f t="shared" si="0"/>
        <v>0</v>
      </c>
      <c r="H7" s="221">
        <f t="shared" si="0"/>
        <v>0</v>
      </c>
      <c r="I7" s="221">
        <f t="shared" si="0"/>
        <v>0</v>
      </c>
      <c r="J7" s="221">
        <f t="shared" si="0"/>
        <v>0</v>
      </c>
      <c r="K7" s="221">
        <f t="shared" si="0"/>
        <v>0</v>
      </c>
      <c r="L7" s="221">
        <f t="shared" si="0"/>
        <v>0</v>
      </c>
      <c r="M7" s="221">
        <f t="shared" si="0"/>
        <v>0</v>
      </c>
      <c r="N7" s="222">
        <f>SUM(N8:N13)</f>
        <v>0</v>
      </c>
    </row>
    <row r="8" spans="1:14" ht="14.25">
      <c r="A8" s="217">
        <v>1.1000000000000001</v>
      </c>
      <c r="B8" s="223" t="s">
        <v>260</v>
      </c>
      <c r="C8" s="221">
        <v>0</v>
      </c>
      <c r="D8" s="224">
        <v>0.02</v>
      </c>
      <c r="E8" s="220">
        <f>C8*D8</f>
        <v>0</v>
      </c>
      <c r="F8" s="221"/>
      <c r="G8" s="221"/>
      <c r="H8" s="221"/>
      <c r="I8" s="221"/>
      <c r="J8" s="221"/>
      <c r="K8" s="221"/>
      <c r="L8" s="221"/>
      <c r="M8" s="221"/>
      <c r="N8" s="222">
        <f>SUMPRODUCT($F$6:$M$6,F8:M8)</f>
        <v>0</v>
      </c>
    </row>
    <row r="9" spans="1:14" ht="14.25">
      <c r="A9" s="217">
        <v>1.2</v>
      </c>
      <c r="B9" s="223" t="s">
        <v>259</v>
      </c>
      <c r="C9" s="221">
        <v>0</v>
      </c>
      <c r="D9" s="224">
        <v>0.05</v>
      </c>
      <c r="E9" s="220">
        <f>C9*D9</f>
        <v>0</v>
      </c>
      <c r="F9" s="221"/>
      <c r="G9" s="221"/>
      <c r="H9" s="221"/>
      <c r="I9" s="221"/>
      <c r="J9" s="221"/>
      <c r="K9" s="221"/>
      <c r="L9" s="221"/>
      <c r="M9" s="221"/>
      <c r="N9" s="222">
        <f t="shared" ref="N9:N12" si="1">SUMPRODUCT($F$6:$M$6,F9:M9)</f>
        <v>0</v>
      </c>
    </row>
    <row r="10" spans="1:14" ht="14.25">
      <c r="A10" s="217">
        <v>1.3</v>
      </c>
      <c r="B10" s="223" t="s">
        <v>258</v>
      </c>
      <c r="C10" s="221">
        <v>0</v>
      </c>
      <c r="D10" s="224">
        <v>0.08</v>
      </c>
      <c r="E10" s="220">
        <f>C10*D10</f>
        <v>0</v>
      </c>
      <c r="F10" s="221"/>
      <c r="G10" s="221"/>
      <c r="H10" s="221"/>
      <c r="I10" s="221"/>
      <c r="J10" s="221"/>
      <c r="K10" s="221"/>
      <c r="L10" s="221"/>
      <c r="M10" s="221"/>
      <c r="N10" s="222">
        <f>SUMPRODUCT($F$6:$M$6,F10:M10)</f>
        <v>0</v>
      </c>
    </row>
    <row r="11" spans="1:14" ht="14.25">
      <c r="A11" s="217">
        <v>1.4</v>
      </c>
      <c r="B11" s="223" t="s">
        <v>257</v>
      </c>
      <c r="C11" s="221">
        <v>0</v>
      </c>
      <c r="D11" s="224">
        <v>0.11</v>
      </c>
      <c r="E11" s="220">
        <f>C11*D11</f>
        <v>0</v>
      </c>
      <c r="F11" s="221"/>
      <c r="G11" s="221"/>
      <c r="H11" s="221"/>
      <c r="I11" s="221"/>
      <c r="J11" s="221"/>
      <c r="K11" s="221"/>
      <c r="L11" s="221"/>
      <c r="M11" s="221"/>
      <c r="N11" s="222">
        <f t="shared" si="1"/>
        <v>0</v>
      </c>
    </row>
    <row r="12" spans="1:14" ht="14.25">
      <c r="A12" s="217">
        <v>1.5</v>
      </c>
      <c r="B12" s="223" t="s">
        <v>256</v>
      </c>
      <c r="C12" s="221">
        <v>0</v>
      </c>
      <c r="D12" s="224">
        <v>0.14000000000000001</v>
      </c>
      <c r="E12" s="220">
        <f>C12*D12</f>
        <v>0</v>
      </c>
      <c r="F12" s="221"/>
      <c r="G12" s="221"/>
      <c r="H12" s="221"/>
      <c r="I12" s="221"/>
      <c r="J12" s="221"/>
      <c r="K12" s="221"/>
      <c r="L12" s="221"/>
      <c r="M12" s="221"/>
      <c r="N12" s="222">
        <f t="shared" si="1"/>
        <v>0</v>
      </c>
    </row>
    <row r="13" spans="1:14" ht="14.25">
      <c r="A13" s="217">
        <v>1.6</v>
      </c>
      <c r="B13" s="225" t="s">
        <v>255</v>
      </c>
      <c r="C13" s="221">
        <v>0</v>
      </c>
      <c r="D13" s="226"/>
      <c r="E13" s="221"/>
      <c r="F13" s="221"/>
      <c r="G13" s="221"/>
      <c r="H13" s="221"/>
      <c r="I13" s="221"/>
      <c r="J13" s="221"/>
      <c r="K13" s="221"/>
      <c r="L13" s="221"/>
      <c r="M13" s="221"/>
      <c r="N13" s="222">
        <f>SUMPRODUCT($F$6:$M$6,F13:M13)</f>
        <v>0</v>
      </c>
    </row>
    <row r="14" spans="1:14" ht="15">
      <c r="A14" s="217">
        <v>2</v>
      </c>
      <c r="B14" s="227" t="s">
        <v>261</v>
      </c>
      <c r="C14" s="219">
        <f>SUM(C15:C20)</f>
        <v>0</v>
      </c>
      <c r="D14" s="212"/>
      <c r="E14" s="220">
        <f t="shared" ref="E14:M14" si="2">SUM(E15:E20)</f>
        <v>0</v>
      </c>
      <c r="F14" s="221">
        <f t="shared" si="2"/>
        <v>0</v>
      </c>
      <c r="G14" s="221">
        <f t="shared" si="2"/>
        <v>0</v>
      </c>
      <c r="H14" s="221">
        <f t="shared" si="2"/>
        <v>0</v>
      </c>
      <c r="I14" s="221">
        <f t="shared" si="2"/>
        <v>0</v>
      </c>
      <c r="J14" s="221">
        <f t="shared" si="2"/>
        <v>0</v>
      </c>
      <c r="K14" s="221">
        <f t="shared" si="2"/>
        <v>0</v>
      </c>
      <c r="L14" s="221">
        <f t="shared" si="2"/>
        <v>0</v>
      </c>
      <c r="M14" s="221">
        <f t="shared" si="2"/>
        <v>0</v>
      </c>
      <c r="N14" s="222">
        <f>SUM(N15:N20)</f>
        <v>0</v>
      </c>
    </row>
    <row r="15" spans="1:14" ht="14.25">
      <c r="A15" s="217">
        <v>2.1</v>
      </c>
      <c r="B15" s="225" t="s">
        <v>260</v>
      </c>
      <c r="C15" s="221"/>
      <c r="D15" s="224">
        <v>5.0000000000000001E-3</v>
      </c>
      <c r="E15" s="220">
        <f>C15*D15</f>
        <v>0</v>
      </c>
      <c r="F15" s="221"/>
      <c r="G15" s="221"/>
      <c r="H15" s="221"/>
      <c r="I15" s="221"/>
      <c r="J15" s="221"/>
      <c r="K15" s="221"/>
      <c r="L15" s="221"/>
      <c r="M15" s="221"/>
      <c r="N15" s="222">
        <f>SUMPRODUCT($F$6:$M$6,F15:M15)</f>
        <v>0</v>
      </c>
    </row>
    <row r="16" spans="1:14" ht="14.25">
      <c r="A16" s="217">
        <v>2.2000000000000002</v>
      </c>
      <c r="B16" s="225" t="s">
        <v>259</v>
      </c>
      <c r="C16" s="221"/>
      <c r="D16" s="224">
        <v>0.01</v>
      </c>
      <c r="E16" s="220">
        <f>C16*D16</f>
        <v>0</v>
      </c>
      <c r="F16" s="221"/>
      <c r="G16" s="221"/>
      <c r="H16" s="221"/>
      <c r="I16" s="221"/>
      <c r="J16" s="221"/>
      <c r="K16" s="221"/>
      <c r="L16" s="221"/>
      <c r="M16" s="221"/>
      <c r="N16" s="222">
        <f t="shared" ref="N16:N20" si="3">SUMPRODUCT($F$6:$M$6,F16:M16)</f>
        <v>0</v>
      </c>
    </row>
    <row r="17" spans="1:14" ht="14.25">
      <c r="A17" s="217">
        <v>2.2999999999999998</v>
      </c>
      <c r="B17" s="225" t="s">
        <v>258</v>
      </c>
      <c r="C17" s="221"/>
      <c r="D17" s="224">
        <v>0.02</v>
      </c>
      <c r="E17" s="220">
        <f>C17*D17</f>
        <v>0</v>
      </c>
      <c r="F17" s="221"/>
      <c r="G17" s="221"/>
      <c r="H17" s="221"/>
      <c r="I17" s="221"/>
      <c r="J17" s="221"/>
      <c r="K17" s="221"/>
      <c r="L17" s="221"/>
      <c r="M17" s="221"/>
      <c r="N17" s="222">
        <f t="shared" si="3"/>
        <v>0</v>
      </c>
    </row>
    <row r="18" spans="1:14" ht="14.25">
      <c r="A18" s="217">
        <v>2.4</v>
      </c>
      <c r="B18" s="225" t="s">
        <v>257</v>
      </c>
      <c r="C18" s="221"/>
      <c r="D18" s="224">
        <v>0.03</v>
      </c>
      <c r="E18" s="220">
        <f>C18*D18</f>
        <v>0</v>
      </c>
      <c r="F18" s="221"/>
      <c r="G18" s="221"/>
      <c r="H18" s="221"/>
      <c r="I18" s="221"/>
      <c r="J18" s="221"/>
      <c r="K18" s="221"/>
      <c r="L18" s="221"/>
      <c r="M18" s="221"/>
      <c r="N18" s="222">
        <f t="shared" si="3"/>
        <v>0</v>
      </c>
    </row>
    <row r="19" spans="1:14" ht="14.25">
      <c r="A19" s="217">
        <v>2.5</v>
      </c>
      <c r="B19" s="225" t="s">
        <v>256</v>
      </c>
      <c r="C19" s="221"/>
      <c r="D19" s="224">
        <v>0.04</v>
      </c>
      <c r="E19" s="220">
        <f>C19*D19</f>
        <v>0</v>
      </c>
      <c r="F19" s="221"/>
      <c r="G19" s="221"/>
      <c r="H19" s="221"/>
      <c r="I19" s="221"/>
      <c r="J19" s="221"/>
      <c r="K19" s="221"/>
      <c r="L19" s="221"/>
      <c r="M19" s="221"/>
      <c r="N19" s="222">
        <f t="shared" si="3"/>
        <v>0</v>
      </c>
    </row>
    <row r="20" spans="1:14" ht="14.25">
      <c r="A20" s="217">
        <v>2.6</v>
      </c>
      <c r="B20" s="225" t="s">
        <v>255</v>
      </c>
      <c r="C20" s="221"/>
      <c r="D20" s="226"/>
      <c r="E20" s="228"/>
      <c r="F20" s="221"/>
      <c r="G20" s="221"/>
      <c r="H20" s="221"/>
      <c r="I20" s="221"/>
      <c r="J20" s="221"/>
      <c r="K20" s="221"/>
      <c r="L20" s="221"/>
      <c r="M20" s="221"/>
      <c r="N20" s="222">
        <f t="shared" si="3"/>
        <v>0</v>
      </c>
    </row>
    <row r="21" spans="1:14" ht="15.75" thickBot="1">
      <c r="A21" s="229"/>
      <c r="B21" s="230" t="s">
        <v>110</v>
      </c>
      <c r="C21" s="205">
        <f>C14+C7</f>
        <v>0</v>
      </c>
      <c r="D21" s="231"/>
      <c r="E21" s="232">
        <f>E14+E7</f>
        <v>0</v>
      </c>
      <c r="F21" s="233">
        <f>F7+F14</f>
        <v>0</v>
      </c>
      <c r="G21" s="233">
        <f t="shared" ref="G21:L21" si="4">G7+G14</f>
        <v>0</v>
      </c>
      <c r="H21" s="233">
        <f t="shared" si="4"/>
        <v>0</v>
      </c>
      <c r="I21" s="233">
        <f t="shared" si="4"/>
        <v>0</v>
      </c>
      <c r="J21" s="233">
        <f t="shared" si="4"/>
        <v>0</v>
      </c>
      <c r="K21" s="233">
        <f t="shared" si="4"/>
        <v>0</v>
      </c>
      <c r="L21" s="233">
        <f t="shared" si="4"/>
        <v>0</v>
      </c>
      <c r="M21" s="233">
        <f>M7+M14</f>
        <v>0</v>
      </c>
      <c r="N21" s="234">
        <f>N14+N7</f>
        <v>0</v>
      </c>
    </row>
    <row r="22" spans="1:14">
      <c r="E22" s="235"/>
      <c r="F22" s="235"/>
      <c r="G22" s="235"/>
      <c r="H22" s="235"/>
      <c r="I22" s="235"/>
      <c r="J22" s="235"/>
      <c r="K22" s="235"/>
      <c r="L22" s="235"/>
      <c r="M22" s="235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16" zoomScale="90" zoomScaleNormal="90" workbookViewId="0">
      <selection activeCell="C38" sqref="C38"/>
    </sheetView>
  </sheetViews>
  <sheetFormatPr defaultRowHeight="15"/>
  <cols>
    <col min="1" max="1" width="11.42578125" customWidth="1"/>
    <col min="2" max="2" width="76.85546875" style="389" customWidth="1"/>
    <col min="3" max="3" width="22.85546875" customWidth="1"/>
  </cols>
  <sheetData>
    <row r="1" spans="1:3">
      <c r="A1" s="2" t="s">
        <v>31</v>
      </c>
      <c r="B1" s="3" t="str">
        <f>'Info '!C2</f>
        <v>JSC ZIRAAT BANK GEORGIA</v>
      </c>
    </row>
    <row r="2" spans="1:3">
      <c r="A2" s="2" t="s">
        <v>32</v>
      </c>
      <c r="B2" s="458">
        <v>44286</v>
      </c>
    </row>
    <row r="3" spans="1:3">
      <c r="A3" s="4"/>
      <c r="B3"/>
    </row>
    <row r="4" spans="1:3">
      <c r="A4" s="4" t="s">
        <v>432</v>
      </c>
      <c r="B4" t="s">
        <v>433</v>
      </c>
    </row>
    <row r="5" spans="1:3">
      <c r="A5" s="390" t="s">
        <v>434</v>
      </c>
      <c r="B5" s="391"/>
      <c r="C5" s="392"/>
    </row>
    <row r="6" spans="1:3" ht="24">
      <c r="A6" s="393">
        <v>1</v>
      </c>
      <c r="B6" s="394" t="s">
        <v>485</v>
      </c>
      <c r="C6" s="395">
        <v>127413369.69419999</v>
      </c>
    </row>
    <row r="7" spans="1:3">
      <c r="A7" s="393">
        <v>2</v>
      </c>
      <c r="B7" s="394" t="s">
        <v>435</v>
      </c>
      <c r="C7" s="395">
        <v>-685777.93</v>
      </c>
    </row>
    <row r="8" spans="1:3" ht="24">
      <c r="A8" s="396">
        <v>3</v>
      </c>
      <c r="B8" s="397" t="s">
        <v>436</v>
      </c>
      <c r="C8" s="395">
        <v>126727591.76419999</v>
      </c>
    </row>
    <row r="9" spans="1:3">
      <c r="A9" s="390" t="s">
        <v>437</v>
      </c>
      <c r="B9" s="391"/>
      <c r="C9" s="398"/>
    </row>
    <row r="10" spans="1:3" ht="24">
      <c r="A10" s="399">
        <v>4</v>
      </c>
      <c r="B10" s="400" t="s">
        <v>438</v>
      </c>
      <c r="C10" s="395"/>
    </row>
    <row r="11" spans="1:3">
      <c r="A11" s="399">
        <v>5</v>
      </c>
      <c r="B11" s="401" t="s">
        <v>439</v>
      </c>
      <c r="C11" s="395"/>
    </row>
    <row r="12" spans="1:3">
      <c r="A12" s="399" t="s">
        <v>440</v>
      </c>
      <c r="B12" s="401" t="s">
        <v>441</v>
      </c>
      <c r="C12" s="395">
        <v>0</v>
      </c>
    </row>
    <row r="13" spans="1:3" ht="24">
      <c r="A13" s="402">
        <v>6</v>
      </c>
      <c r="B13" s="400" t="s">
        <v>442</v>
      </c>
      <c r="C13" s="395"/>
    </row>
    <row r="14" spans="1:3">
      <c r="A14" s="402">
        <v>7</v>
      </c>
      <c r="B14" s="403" t="s">
        <v>443</v>
      </c>
      <c r="C14" s="395"/>
    </row>
    <row r="15" spans="1:3">
      <c r="A15" s="404">
        <v>8</v>
      </c>
      <c r="B15" s="405" t="s">
        <v>444</v>
      </c>
      <c r="C15" s="395"/>
    </row>
    <row r="16" spans="1:3">
      <c r="A16" s="402">
        <v>9</v>
      </c>
      <c r="B16" s="403" t="s">
        <v>445</v>
      </c>
      <c r="C16" s="395"/>
    </row>
    <row r="17" spans="1:3">
      <c r="A17" s="402">
        <v>10</v>
      </c>
      <c r="B17" s="403" t="s">
        <v>446</v>
      </c>
      <c r="C17" s="395"/>
    </row>
    <row r="18" spans="1:3">
      <c r="A18" s="406">
        <v>11</v>
      </c>
      <c r="B18" s="407" t="s">
        <v>447</v>
      </c>
      <c r="C18" s="408">
        <v>0</v>
      </c>
    </row>
    <row r="19" spans="1:3">
      <c r="A19" s="409" t="s">
        <v>448</v>
      </c>
      <c r="B19" s="410"/>
      <c r="C19" s="411"/>
    </row>
    <row r="20" spans="1:3" ht="24">
      <c r="A20" s="412">
        <v>12</v>
      </c>
      <c r="B20" s="400" t="s">
        <v>449</v>
      </c>
      <c r="C20" s="395"/>
    </row>
    <row r="21" spans="1:3">
      <c r="A21" s="412">
        <v>13</v>
      </c>
      <c r="B21" s="400" t="s">
        <v>450</v>
      </c>
      <c r="C21" s="395"/>
    </row>
    <row r="22" spans="1:3">
      <c r="A22" s="412">
        <v>14</v>
      </c>
      <c r="B22" s="400" t="s">
        <v>451</v>
      </c>
      <c r="C22" s="395"/>
    </row>
    <row r="23" spans="1:3" ht="24">
      <c r="A23" s="412" t="s">
        <v>452</v>
      </c>
      <c r="B23" s="400" t="s">
        <v>453</v>
      </c>
      <c r="C23" s="395"/>
    </row>
    <row r="24" spans="1:3">
      <c r="A24" s="412">
        <v>15</v>
      </c>
      <c r="B24" s="400" t="s">
        <v>454</v>
      </c>
      <c r="C24" s="395"/>
    </row>
    <row r="25" spans="1:3">
      <c r="A25" s="412" t="s">
        <v>455</v>
      </c>
      <c r="B25" s="400" t="s">
        <v>456</v>
      </c>
      <c r="C25" s="395"/>
    </row>
    <row r="26" spans="1:3">
      <c r="A26" s="413">
        <v>16</v>
      </c>
      <c r="B26" s="414" t="s">
        <v>457</v>
      </c>
      <c r="C26" s="408">
        <v>0</v>
      </c>
    </row>
    <row r="27" spans="1:3">
      <c r="A27" s="390" t="s">
        <v>458</v>
      </c>
      <c r="B27" s="391"/>
      <c r="C27" s="398"/>
    </row>
    <row r="28" spans="1:3">
      <c r="A28" s="415">
        <v>17</v>
      </c>
      <c r="B28" s="401" t="s">
        <v>459</v>
      </c>
      <c r="C28" s="395">
        <v>28627735.730199996</v>
      </c>
    </row>
    <row r="29" spans="1:3">
      <c r="A29" s="415">
        <v>18</v>
      </c>
      <c r="B29" s="401" t="s">
        <v>460</v>
      </c>
      <c r="C29" s="395">
        <v>-14656375.379329998</v>
      </c>
    </row>
    <row r="30" spans="1:3">
      <c r="A30" s="413">
        <v>19</v>
      </c>
      <c r="B30" s="414" t="s">
        <v>461</v>
      </c>
      <c r="C30" s="408">
        <v>13971360.350869998</v>
      </c>
    </row>
    <row r="31" spans="1:3">
      <c r="A31" s="390" t="s">
        <v>462</v>
      </c>
      <c r="B31" s="391"/>
      <c r="C31" s="398"/>
    </row>
    <row r="32" spans="1:3" ht="24">
      <c r="A32" s="415" t="s">
        <v>463</v>
      </c>
      <c r="B32" s="400" t="s">
        <v>464</v>
      </c>
      <c r="C32" s="416"/>
    </row>
    <row r="33" spans="1:3">
      <c r="A33" s="415" t="s">
        <v>465</v>
      </c>
      <c r="B33" s="401" t="s">
        <v>466</v>
      </c>
      <c r="C33" s="416"/>
    </row>
    <row r="34" spans="1:3">
      <c r="A34" s="390" t="s">
        <v>467</v>
      </c>
      <c r="B34" s="391"/>
      <c r="C34" s="398"/>
    </row>
    <row r="35" spans="1:3">
      <c r="A35" s="417">
        <v>20</v>
      </c>
      <c r="B35" s="418" t="s">
        <v>468</v>
      </c>
      <c r="C35" s="408">
        <v>56427701.109999999</v>
      </c>
    </row>
    <row r="36" spans="1:3">
      <c r="A36" s="413">
        <v>21</v>
      </c>
      <c r="B36" s="414" t="s">
        <v>469</v>
      </c>
      <c r="C36" s="408">
        <v>140698952.11506999</v>
      </c>
    </row>
    <row r="37" spans="1:3">
      <c r="A37" s="390" t="s">
        <v>470</v>
      </c>
      <c r="B37" s="391"/>
      <c r="C37" s="398"/>
    </row>
    <row r="38" spans="1:3">
      <c r="A38" s="413">
        <v>22</v>
      </c>
      <c r="B38" s="414" t="s">
        <v>470</v>
      </c>
      <c r="C38" s="521">
        <v>0.40105274603502994</v>
      </c>
    </row>
    <row r="39" spans="1:3">
      <c r="A39" s="390" t="s">
        <v>471</v>
      </c>
      <c r="B39" s="391"/>
      <c r="C39" s="398"/>
    </row>
    <row r="40" spans="1:3">
      <c r="A40" s="419" t="s">
        <v>472</v>
      </c>
      <c r="B40" s="400" t="s">
        <v>473</v>
      </c>
      <c r="C40" s="416"/>
    </row>
    <row r="41" spans="1:3" ht="24">
      <c r="A41" s="420" t="s">
        <v>474</v>
      </c>
      <c r="B41" s="394" t="s">
        <v>475</v>
      </c>
      <c r="C41" s="416"/>
    </row>
    <row r="43" spans="1:3">
      <c r="B43" s="389" t="s">
        <v>486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eJDgDm9Ot4SlCTiuRMla5ZSKV0O5raI+zxqUWCafheo=</DigestValue>
    </Reference>
    <Reference Type="http://www.w3.org/2000/09/xmldsig#Object" URI="#idOfficeObject">
      <DigestMethod Algorithm="http://www.w3.org/2001/04/xmlenc#sha256"/>
      <DigestValue>Z8f0lvCo7YejjfyWvzbUFfKnUfa6p8GLHz5C7Hjt3BM=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D48awvzaJwycwCwlcf7iffUNE4XLI6IQ/dT/homMXGA=</DigestValue>
    </Reference>
  </SignedInfo>
  <SignatureValue>CP0Z9ItXJ6aMwjiVISP7jtu6LVcsR59VAcR0IxBl7DOj8Q0jHmMm2HTIX3T5bjHBeR2t22aN6bHh
aUe8PMqymwbY2nau79016YqH+54D2SgWbzCEMeLM633IVJ4tr3Xy55HSKhr6HKaz7+c3pgU65uoU
sR+Rn0arp2l5YW9LK+pkmeZm6Nx9OoVj5Nvvs53dRkWQ+FBGEJNRAmryH3luIz0eR4xBpocOvOMo
C+vpWJfcmXuDvF8fQvFbU5WYysRb1nc3jKOiJXVF9oAqfRjOpQReRnQ28e7ckSizohO3H5MpHbHV
9jQAdliku6Lgk36HIsKLU5riYs08HLO1JaGtwA==</SignatureValue>
  <KeyInfo>
    <X509Data>
      <X509Certificate>MIIGPzCCBSegAwIBAgIKOJEr4wACAAGcODANBgkqhkiG9w0BAQsFADBKMRIwEAYKCZImiZPyLGQBGRYCZ2UxEzARBgoJkiaJk/IsZAEZFgNuYmcxHzAdBgNVBAMTFk5CRyBDbGFzcyAyIElOVCBTdWIgQ0EwHhcNMjAwODA2MTIyNDAxWhcNMjExMjIyMDk0NjU2WjA9MSAwHgYDVQQKExdKU0MgWklSQUFUIEJBTksgR0VPUkdJQTEZMBcGA1UEAxMQQlpCIC0gT21lciBBeWRpbjCCASIwDQYJKoZIhvcNAQEBBQADggEPADCCAQoCggEBAO3rgbivy1wq6Gxx8zIbVjusb2LUT6lvO1nPwPfHP2JKCKZ+/zN8MhCT8e1CCds2cze0lm+t+UBlZS2dVwJDApLA0VVxdRSVzsH0WyVmpNhWjuE1wMzpjqRQ/yc32x2HUJPOGbKka8P1P4cTzK3LXQLtDa3LPQcqDGxwgzxak/kKnDsQClEw73VD3hNSR3wSeC7q63Op6IppmewpYgfkxqL8lncJcgOK7kFzZQ7vfwtWkzu5bQkASPermv2fTiNwUnA1VU8U2L8UjNPHbj6g6aduPvUrWtUfts7iyVi4c+bTdFQZUSwZObd0CUfKy2U5DuvTZ8gozVQqtYgu4GWeWvcCAwEAAaOCAzIwggMuMDwGCSsGAQQBgjcVBwQvMC0GJSsGAQQBgjcVCOayYION9USGgZkJg7ihSoO+hHEEg8SRM4SDiF0CAWQCASMwHQYDVR0lBBYwFAYIKwYBBQUHAwIGCCsGAQUFBwMEMAsGA1UdDwQEAwIHgDAnBgkrBgEEAYI3FQoEGjAYMAoGCCsGAQUFBwMCMAoGCCsGAQUFBwMEMB0GA1UdDgQWBBQl2Ub9jVRwXJBAHiSg/slYRoPnbD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/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/Y0FDZXJ0aWZpY2F0ZT9iYXNlP29iamVjdENsYXNzPWNlcnRpZmljYXRpb25BdXRob3JpdHkwXQYIKwYBBQUHMAKGUWh0dHA6Ly9jcmwubmJnLmdvdi5nZS9jYS9uYmctc3ViQ0EubmJnLmdlX05CRyUyMENsYXNzJTIwMiUyMElOVCUyMFN1YiUyMENBKDIpLmNydDANBgkqhkiG9w0BAQsFAAOCAQEAANXnvlWMdsqyRmNknWwcoOCB7fF4WChKMmnD5I0v0KfFCyQlfqcMAlGNPcJHrdUMQ5x1oKY8cugM41aygkBBuyDL1lqqOsS21eYFDxaPO8w6QbH4VUwp98UogCGrHSG+46n4BKaT2lDZr6CVyjIUztrwgd9WrsBBKRhKG5A54nxfKjjBFu6C7D8AONIGP+1M9K5LiWgXyivQdAC7mLn5SAS3zpZ8z/4vhREugKd2+Jm3Lwhssaq3OSYKuWGV6Qqu/Hp0nZmOtJ+G+octbR7mUq0q1IHCVnryroFv/dtWiV3O2YZb7NMkL0UA1PT5IPdE+OWqNr310qcCaXpxQ1otU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cnhp4x5NKv/uh0ROws532GaxPvbumBsvlLgrOeWv5w0=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rblhUAOVqEi+8ZqQcLWJOQCD8Mwrt50dQB0RV4n8Aao=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HlbPJL+oHmif9zOm1Ls/wGYWcf5iKXICmlv884J+1jk=</DigestValue>
      </Reference>
      <Reference URI="/xl/styles.xml?ContentType=application/vnd.openxmlformats-officedocument.spreadsheetml.styles+xml">
        <DigestMethod Algorithm="http://www.w3.org/2001/04/xmlenc#sha256"/>
        <DigestValue>6cqUQy/UJVcF3DXCKBIzh89DZKLV41F9lSJfwXjCOMw=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rIw327XWplZU9dePqR/e2JDgHlEY2i4X6r/sNxqgu94=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qQxjqamNA3Cb7tdPP8R6ZanPPP938Hh+g2hJmqddmPg=</DigestValue>
      </Reference>
      <Reference URI="/xl/worksheets/sheet10.xml?ContentType=application/vnd.openxmlformats-officedocument.spreadsheetml.worksheet+xml">
        <DigestMethod Algorithm="http://www.w3.org/2001/04/xmlenc#sha256"/>
        <DigestValue>8VMOjfkFB+eNYpXsdJYO11y+8Gv1QOT7pvGrY1muGF8=</DigestValue>
      </Reference>
      <Reference URI="/xl/worksheets/sheet11.xml?ContentType=application/vnd.openxmlformats-officedocument.spreadsheetml.worksheet+xml">
        <DigestMethod Algorithm="http://www.w3.org/2001/04/xmlenc#sha256"/>
        <DigestValue>ziawBiU3qh5eTH6wAC93moir8MgqwMXCai5qH+y1ckA=</DigestValue>
      </Reference>
      <Reference URI="/xl/worksheets/sheet12.xml?ContentType=application/vnd.openxmlformats-officedocument.spreadsheetml.worksheet+xml">
        <DigestMethod Algorithm="http://www.w3.org/2001/04/xmlenc#sha256"/>
        <DigestValue>nr5SuoUdtZm2eV/Kd0pXs4O8nPtudv4b9vGeCFWqYm8=</DigestValue>
      </Reference>
      <Reference URI="/xl/worksheets/sheet13.xml?ContentType=application/vnd.openxmlformats-officedocument.spreadsheetml.worksheet+xml">
        <DigestMethod Algorithm="http://www.w3.org/2001/04/xmlenc#sha256"/>
        <DigestValue>iblQVnOrfO81tvqeg+650zMsbJvjyffxJDnRL7So//I=</DigestValue>
      </Reference>
      <Reference URI="/xl/worksheets/sheet14.xml?ContentType=application/vnd.openxmlformats-officedocument.spreadsheetml.worksheet+xml">
        <DigestMethod Algorithm="http://www.w3.org/2001/04/xmlenc#sha256"/>
        <DigestValue>KX8Zq6jFI0qBZQOpreIXgIUVTkLzkDsgjACTtMd0WKw=</DigestValue>
      </Reference>
      <Reference URI="/xl/worksheets/sheet15.xml?ContentType=application/vnd.openxmlformats-officedocument.spreadsheetml.worksheet+xml">
        <DigestMethod Algorithm="http://www.w3.org/2001/04/xmlenc#sha256"/>
        <DigestValue>+fG9Z98Cs95gmYUgkP1rAq8rMAX6/J1vN5Zcvg52nzs=</DigestValue>
      </Reference>
      <Reference URI="/xl/worksheets/sheet16.xml?ContentType=application/vnd.openxmlformats-officedocument.spreadsheetml.worksheet+xml">
        <DigestMethod Algorithm="http://www.w3.org/2001/04/xmlenc#sha256"/>
        <DigestValue>a4L6vGtWZie9Ko5k0yivkdDU0PtWPIfkrYHMKCK6OrU=</DigestValue>
      </Reference>
      <Reference URI="/xl/worksheets/sheet17.xml?ContentType=application/vnd.openxmlformats-officedocument.spreadsheetml.worksheet+xml">
        <DigestMethod Algorithm="http://www.w3.org/2001/04/xmlenc#sha256"/>
        <DigestValue>iG1diSgiSYXpq977g+7AD5oux4WdJCIlV7zbzV6es+c=</DigestValue>
      </Reference>
      <Reference URI="/xl/worksheets/sheet18.xml?ContentType=application/vnd.openxmlformats-officedocument.spreadsheetml.worksheet+xml">
        <DigestMethod Algorithm="http://www.w3.org/2001/04/xmlenc#sha256"/>
        <DigestValue>kS3eNC9JdPCJeTmVH0IIsPHezhk8nzpPs32iLzqod90=</DigestValue>
      </Reference>
      <Reference URI="/xl/worksheets/sheet2.xml?ContentType=application/vnd.openxmlformats-officedocument.spreadsheetml.worksheet+xml">
        <DigestMethod Algorithm="http://www.w3.org/2001/04/xmlenc#sha256"/>
        <DigestValue>HedTrAyAcsLRzZ0ZLbzA4BzLDdoAjHtjnZIBE9EHEkw=</DigestValue>
      </Reference>
      <Reference URI="/xl/worksheets/sheet3.xml?ContentType=application/vnd.openxmlformats-officedocument.spreadsheetml.worksheet+xml">
        <DigestMethod Algorithm="http://www.w3.org/2001/04/xmlenc#sha256"/>
        <DigestValue>V4p1pAJiLJKJWp78aC+vfW2iL5jMwjq1B19FSEQtzz0=</DigestValue>
      </Reference>
      <Reference URI="/xl/worksheets/sheet4.xml?ContentType=application/vnd.openxmlformats-officedocument.spreadsheetml.worksheet+xml">
        <DigestMethod Algorithm="http://www.w3.org/2001/04/xmlenc#sha256"/>
        <DigestValue>XosObE6Px0aIIcao3dX2neB3JuAhOYFAdLC5m9jNpcI=</DigestValue>
      </Reference>
      <Reference URI="/xl/worksheets/sheet5.xml?ContentType=application/vnd.openxmlformats-officedocument.spreadsheetml.worksheet+xml">
        <DigestMethod Algorithm="http://www.w3.org/2001/04/xmlenc#sha256"/>
        <DigestValue>NJXmpd+IG/FU89EAxYR+x7vdo619ct6mg7xQQ017m3E=</DigestValue>
      </Reference>
      <Reference URI="/xl/worksheets/sheet6.xml?ContentType=application/vnd.openxmlformats-officedocument.spreadsheetml.worksheet+xml">
        <DigestMethod Algorithm="http://www.w3.org/2001/04/xmlenc#sha256"/>
        <DigestValue>/eb0nwwl6vSPw0Vog/zpNcIvVmxyuqYFqJgFnr+iq48=</DigestValue>
      </Reference>
      <Reference URI="/xl/worksheets/sheet7.xml?ContentType=application/vnd.openxmlformats-officedocument.spreadsheetml.worksheet+xml">
        <DigestMethod Algorithm="http://www.w3.org/2001/04/xmlenc#sha256"/>
        <DigestValue>yciZIsCK0bp5sjvwztI3g6RHe+HbwQI/OpLC+NvuXIA=</DigestValue>
      </Reference>
      <Reference URI="/xl/worksheets/sheet8.xml?ContentType=application/vnd.openxmlformats-officedocument.spreadsheetml.worksheet+xml">
        <DigestMethod Algorithm="http://www.w3.org/2001/04/xmlenc#sha256"/>
        <DigestValue>H3audcHlog80zrU8KzQnPwlI7beExdp+Yp6NAsYG6Z0=</DigestValue>
      </Reference>
      <Reference URI="/xl/worksheets/sheet9.xml?ContentType=application/vnd.openxmlformats-officedocument.spreadsheetml.worksheet+xml">
        <DigestMethod Algorithm="http://www.w3.org/2001/04/xmlenc#sha256"/>
        <DigestValue>khY9K9CK5Z/claK771A3M/YipaxMiCOVqRLFt1ta2JY=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2021-05-06T10:56:11Z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2021-05-06T10:56:11Z</xd:SigningTime>
          <xd:SigningCertificate>
            <xd:Cert>
              <xd:CertDigest>
                <DigestMethod Algorithm="http://www.w3.org/2001/04/xmlenc#sha256"/>
                <DigestValue>oj/UQcjSQyMy+D1DokzPocq79rBaVber7nj8isDkfiU=</DigestValue>
              </xd:CertDigest>
              <xd:IssuerSerial>
                <X509IssuerName>CN=NBG Class 2 INT Sub CA, DC=nbg, DC=ge</X509IssuerName>
                <X509SerialNumber>267130463302759951211576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JQFg+1u6EqwNjo9q6us8oRP+LwOVxM/0gGMuCKl4IwA=</DigestValue>
    </Reference>
    <Reference Type="http://www.w3.org/2000/09/xmldsig#Object" URI="#idOfficeObject">
      <DigestMethod Algorithm="http://www.w3.org/2001/04/xmlenc#sha256"/>
      <DigestValue>Z8f0lvCo7YejjfyWvzbUFfKnUfa6p8GLHz5C7Hjt3BM=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mqszLnFHjxxS3URz3iCnc9j9k6VWop8Iprzl1ArC/qg=</DigestValue>
    </Reference>
  </SignedInfo>
  <SignatureValue>yja3p/vSPHHYw9b7SFh28kgI4pBljl2n7dbM2SMsw9izjKyfYiJ9AcKQuzPcY6K+h0gznTZ5X/nZ
jLmfYuqPim8jd/6mo6YfT4MQrJVi0D3pmGp/ahrtjbPVm483TXhUu5HatOeN46sQT52fMPCo0c0v
RZuqAX9kofUD2lL+00Yf5ZMw3J6Lw+IwUcDKxW+8rg7ve/3K00Ho/rNo1EJS4twqGj7uIGgW3oCH
/FQ2MgS6T8U3NNzSXi8YTJ9YVDKTxcK/OGwivMfD3cbeYEA86RsYSXWFtxcE3mKCu5vGtxn9UJFN
X1V7oPt8UJCJZrNWdw2pAJyJpFF7SqQwPa1GWw==</SignatureValue>
  <KeyInfo>
    <X509Data>
      <X509Certificate>MIIGSTCCBTGgAwIBAgIKQaDgQwACAAGUlTANBgkqhkiG9w0BAQsFADBKMRIwEAYKCZImiZPyLGQBGRYCZ2UxEzARBgoJkiaJk/IsZAEZFgNuYmcxHzAdBgNVBAMTFk5CRyBDbGFzcyAyIElOVCBTdWIgQ0EwHhcNMjAwNzE0MTAwNDU4WhcNMjExMjIyMDk0NjU2WjBHMSAwHgYDVQQKExdKU0MgWklSQUFUIEJBTksgR0VPUkdJQTEjMCEGA1UEAxMaQlpCIC0gU29waGlvIEpsYW50aWFzaHZpbGkwggEiMA0GCSqGSIb3DQEBAQUAA4IBDwAwggEKAoIBAQDwwGAjeE+GV/hIy//PeLzQACmZPyERstlEW2kULoBso58EnuG/4wrPxXvODDUpCV3H7fyICb3ZxDkkXRBLQcMgT+0ZuB+dwJ99LwoAcoqu/141WdSuImvIsv/vWSdlbzf/spYCTB5rz7DzMIlyYNM/BnFhRibp+nKUTRBB2xCUWf78cCZonZCtiwXpIkqUYpCuEPMloeWkdLGVOxPkwT3HmVmT5oqBHgjofjBoD97wslfY6sPT1OkeJeIizwYg7/KtmMBDhFWznQGaT2MT/9Wx+giM2oauZzg+TClCJr1yNHjLtIhtQvARWfKmTMQSWmH3Jc+moxCC73rCm63UIvbXAgMBAAGjggMyMIIDLjA8BgkrBgEEAYI3FQcELzAtBiUrBgEEAYI3FQjmsmCDjfVEhoGZCYO4oUqDvoRxBIPEkTOEg4hdAgFkAgEjMB0GA1UdJQQWMBQGCCsGAQUFBwMCBggrBgEFBQcDBDALBgNVHQ8EBAMCB4AwJwYJKwYBBAGCNxUKBBowGDAKBggrBgEFBQcDAjAKBggrBgEFBQcDBDAdBgNVHQ4EFgQUEBt03FxzStboGxf5jdREXPFW1DU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Cso4WguVBJSW1vt6VX2U7X/M7dXoCyd6STde18+EKHtp53olvswsimmz3QVEodpb+iepw9+tOkaUPB9QmfZWAO13rzRjmLitWr9Qqz6wbpghInKPApBzLN1Nb0W9d6BNOmZlLLFeWxCvuJuU753X1W7pz6SBj7cS2Yjy32iJ1BgwH/ajjDKkHDfXbpBOM+VieZTRDIO5+d6QggFpdGotHklBMnTo5aAXyUKevfXsN667vnoYkYr4Wedz4Ey04UJtQZVlVHmfLpS56LgcDKYiY9kPEliIfgHRcNfKkwxwYGKC/gEEWKXbYhGBlZCt1aUKk6L1jlHjFl/WcuvYt7U/5A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cnhp4x5NKv/uh0ROws532GaxPvbumBsvlLgrOeWv5w0=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rblhUAOVqEi+8ZqQcLWJOQCD8Mwrt50dQB0RV4n8Aao=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HlbPJL+oHmif9zOm1Ls/wGYWcf5iKXICmlv884J+1jk=</DigestValue>
      </Reference>
      <Reference URI="/xl/styles.xml?ContentType=application/vnd.openxmlformats-officedocument.spreadsheetml.styles+xml">
        <DigestMethod Algorithm="http://www.w3.org/2001/04/xmlenc#sha256"/>
        <DigestValue>6cqUQy/UJVcF3DXCKBIzh89DZKLV41F9lSJfwXjCOMw=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rIw327XWplZU9dePqR/e2JDgHlEY2i4X6r/sNxqgu94=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qQxjqamNA3Cb7tdPP8R6ZanPPP938Hh+g2hJmqddmPg=</DigestValue>
      </Reference>
      <Reference URI="/xl/worksheets/sheet10.xml?ContentType=application/vnd.openxmlformats-officedocument.spreadsheetml.worksheet+xml">
        <DigestMethod Algorithm="http://www.w3.org/2001/04/xmlenc#sha256"/>
        <DigestValue>8VMOjfkFB+eNYpXsdJYO11y+8Gv1QOT7pvGrY1muGF8=</DigestValue>
      </Reference>
      <Reference URI="/xl/worksheets/sheet11.xml?ContentType=application/vnd.openxmlformats-officedocument.spreadsheetml.worksheet+xml">
        <DigestMethod Algorithm="http://www.w3.org/2001/04/xmlenc#sha256"/>
        <DigestValue>ziawBiU3qh5eTH6wAC93moir8MgqwMXCai5qH+y1ckA=</DigestValue>
      </Reference>
      <Reference URI="/xl/worksheets/sheet12.xml?ContentType=application/vnd.openxmlformats-officedocument.spreadsheetml.worksheet+xml">
        <DigestMethod Algorithm="http://www.w3.org/2001/04/xmlenc#sha256"/>
        <DigestValue>nr5SuoUdtZm2eV/Kd0pXs4O8nPtudv4b9vGeCFWqYm8=</DigestValue>
      </Reference>
      <Reference URI="/xl/worksheets/sheet13.xml?ContentType=application/vnd.openxmlformats-officedocument.spreadsheetml.worksheet+xml">
        <DigestMethod Algorithm="http://www.w3.org/2001/04/xmlenc#sha256"/>
        <DigestValue>iblQVnOrfO81tvqeg+650zMsbJvjyffxJDnRL7So//I=</DigestValue>
      </Reference>
      <Reference URI="/xl/worksheets/sheet14.xml?ContentType=application/vnd.openxmlformats-officedocument.spreadsheetml.worksheet+xml">
        <DigestMethod Algorithm="http://www.w3.org/2001/04/xmlenc#sha256"/>
        <DigestValue>KX8Zq6jFI0qBZQOpreIXgIUVTkLzkDsgjACTtMd0WKw=</DigestValue>
      </Reference>
      <Reference URI="/xl/worksheets/sheet15.xml?ContentType=application/vnd.openxmlformats-officedocument.spreadsheetml.worksheet+xml">
        <DigestMethod Algorithm="http://www.w3.org/2001/04/xmlenc#sha256"/>
        <DigestValue>+fG9Z98Cs95gmYUgkP1rAq8rMAX6/J1vN5Zcvg52nzs=</DigestValue>
      </Reference>
      <Reference URI="/xl/worksheets/sheet16.xml?ContentType=application/vnd.openxmlformats-officedocument.spreadsheetml.worksheet+xml">
        <DigestMethod Algorithm="http://www.w3.org/2001/04/xmlenc#sha256"/>
        <DigestValue>a4L6vGtWZie9Ko5k0yivkdDU0PtWPIfkrYHMKCK6OrU=</DigestValue>
      </Reference>
      <Reference URI="/xl/worksheets/sheet17.xml?ContentType=application/vnd.openxmlformats-officedocument.spreadsheetml.worksheet+xml">
        <DigestMethod Algorithm="http://www.w3.org/2001/04/xmlenc#sha256"/>
        <DigestValue>iG1diSgiSYXpq977g+7AD5oux4WdJCIlV7zbzV6es+c=</DigestValue>
      </Reference>
      <Reference URI="/xl/worksheets/sheet18.xml?ContentType=application/vnd.openxmlformats-officedocument.spreadsheetml.worksheet+xml">
        <DigestMethod Algorithm="http://www.w3.org/2001/04/xmlenc#sha256"/>
        <DigestValue>kS3eNC9JdPCJeTmVH0IIsPHezhk8nzpPs32iLzqod90=</DigestValue>
      </Reference>
      <Reference URI="/xl/worksheets/sheet2.xml?ContentType=application/vnd.openxmlformats-officedocument.spreadsheetml.worksheet+xml">
        <DigestMethod Algorithm="http://www.w3.org/2001/04/xmlenc#sha256"/>
        <DigestValue>HedTrAyAcsLRzZ0ZLbzA4BzLDdoAjHtjnZIBE9EHEkw=</DigestValue>
      </Reference>
      <Reference URI="/xl/worksheets/sheet3.xml?ContentType=application/vnd.openxmlformats-officedocument.spreadsheetml.worksheet+xml">
        <DigestMethod Algorithm="http://www.w3.org/2001/04/xmlenc#sha256"/>
        <DigestValue>V4p1pAJiLJKJWp78aC+vfW2iL5jMwjq1B19FSEQtzz0=</DigestValue>
      </Reference>
      <Reference URI="/xl/worksheets/sheet4.xml?ContentType=application/vnd.openxmlformats-officedocument.spreadsheetml.worksheet+xml">
        <DigestMethod Algorithm="http://www.w3.org/2001/04/xmlenc#sha256"/>
        <DigestValue>XosObE6Px0aIIcao3dX2neB3JuAhOYFAdLC5m9jNpcI=</DigestValue>
      </Reference>
      <Reference URI="/xl/worksheets/sheet5.xml?ContentType=application/vnd.openxmlformats-officedocument.spreadsheetml.worksheet+xml">
        <DigestMethod Algorithm="http://www.w3.org/2001/04/xmlenc#sha256"/>
        <DigestValue>NJXmpd+IG/FU89EAxYR+x7vdo619ct6mg7xQQ017m3E=</DigestValue>
      </Reference>
      <Reference URI="/xl/worksheets/sheet6.xml?ContentType=application/vnd.openxmlformats-officedocument.spreadsheetml.worksheet+xml">
        <DigestMethod Algorithm="http://www.w3.org/2001/04/xmlenc#sha256"/>
        <DigestValue>/eb0nwwl6vSPw0Vog/zpNcIvVmxyuqYFqJgFnr+iq48=</DigestValue>
      </Reference>
      <Reference URI="/xl/worksheets/sheet7.xml?ContentType=application/vnd.openxmlformats-officedocument.spreadsheetml.worksheet+xml">
        <DigestMethod Algorithm="http://www.w3.org/2001/04/xmlenc#sha256"/>
        <DigestValue>yciZIsCK0bp5sjvwztI3g6RHe+HbwQI/OpLC+NvuXIA=</DigestValue>
      </Reference>
      <Reference URI="/xl/worksheets/sheet8.xml?ContentType=application/vnd.openxmlformats-officedocument.spreadsheetml.worksheet+xml">
        <DigestMethod Algorithm="http://www.w3.org/2001/04/xmlenc#sha256"/>
        <DigestValue>H3audcHlog80zrU8KzQnPwlI7beExdp+Yp6NAsYG6Z0=</DigestValue>
      </Reference>
      <Reference URI="/xl/worksheets/sheet9.xml?ContentType=application/vnd.openxmlformats-officedocument.spreadsheetml.worksheet+xml">
        <DigestMethod Algorithm="http://www.w3.org/2001/04/xmlenc#sha256"/>
        <DigestValue>khY9K9CK5Z/claK771A3M/YipaxMiCOVqRLFt1ta2JY=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2021-05-06T10:56:30Z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2021-05-06T10:56:30Z</xd:SigningTime>
          <xd:SigningCertificate>
            <xd:Cert>
              <xd:CertDigest>
                <DigestMethod Algorithm="http://www.w3.org/2001/04/xmlenc#sha256"/>
                <DigestValue>5E64aO/n6Qru73jSGRAm+q89ywklA9zK3MEw2Tw1tOU=</DigestValue>
              </xd:CertDigest>
              <xd:IssuerSerial>
                <X509IssuerName>CN=NBG Class 2 INT Sub CA, DC=nbg, DC=ge</X509IssuerName>
                <X509SerialNumber>309921460198216992658581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2021-05-06T10:53:06Z</dcterms:modified>
</cp:coreProperties>
</file>